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20" windowHeight="65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<sst xmlns="http://schemas.openxmlformats.org/spreadsheetml/2006/main" count="52" uniqueCount="40">
  <si>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kfz</t>
  </si>
  <si>
    <t>Nachtfahrt Anteil</t>
  </si>
  <si>
    <t>km/a</t>
  </si>
  <si>
    <t>Mehrverbrauch</t>
  </si>
  <si>
    <t>W</t>
  </si>
  <si>
    <t>kWh/a</t>
  </si>
  <si>
    <t>km/h</t>
  </si>
  <si>
    <t>Mittl. Geschwind</t>
  </si>
  <si>
    <t>Gesamtfahrzeit je Auto</t>
  </si>
  <si>
    <t>h/a</t>
  </si>
  <si>
    <t>Nachtfahrzeit je Auto</t>
  </si>
  <si>
    <t>Wirkungsgrad Lichtmaschine</t>
  </si>
  <si>
    <t>mal soviel Energie wie Stromeinspeisung aus Photovoltaik 1996</t>
  </si>
  <si>
    <t>Energiegehalt Benzin</t>
  </si>
  <si>
    <t>kWh/l</t>
  </si>
  <si>
    <t>Faktor</t>
  </si>
  <si>
    <t>Mehrkosten Sprit</t>
  </si>
  <si>
    <t>Spritpreis</t>
  </si>
  <si>
    <t>€/l</t>
  </si>
  <si>
    <t>€/a</t>
  </si>
  <si>
    <t>Lichtenergie Nachtfahrzeit alle PKW</t>
  </si>
  <si>
    <t>Stromeinspeisung aus Photovoltaik 2004</t>
  </si>
  <si>
    <t>Zunahme bei Permanentbeleuchtung</t>
  </si>
  <si>
    <t>Mittlere PKW Fahrleistung</t>
  </si>
  <si>
    <t>h/Tag</t>
  </si>
  <si>
    <t>Energiepreis Primär</t>
  </si>
  <si>
    <t>€/kWh</t>
  </si>
  <si>
    <t>Energiepreis Elektrisch erzeugt</t>
  </si>
  <si>
    <t xml:space="preserve">Berechnung </t>
  </si>
  <si>
    <t>Anz Kfz BRD</t>
  </si>
  <si>
    <t>(1996: 4,5 GWh)</t>
  </si>
  <si>
    <t>Bund.min.Verkehr</t>
  </si>
  <si>
    <t>Kfz-km</t>
  </si>
  <si>
    <t>Quelle</t>
  </si>
  <si>
    <t>Stens geschätzt</t>
  </si>
  <si>
    <t>berechnet</t>
  </si>
  <si>
    <t>v. Stens berechnet 2 x (45W vorne + 10W hint)</t>
  </si>
  <si>
    <t>Bund.min.Umwelt</t>
  </si>
  <si>
    <t>Kuchling, Taschenbuch der Physik</t>
  </si>
  <si>
    <t>TWh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</si>
</sst>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  <numFmt numFmtId="180" formatCode="0.00000000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dotted"/>
      <right style="dotted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2" borderId="1" xfId="0" applyNumberFormat="1" applyFill="1" applyBorder="1" applyAlignment="1">
      <alignment/>
    </xf>
    <xf numFmtId="9" fontId="0" fillId="2" borderId="1" xfId="17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2" fontId="0" fillId="2" borderId="1" xfId="0" applyNumberFormat="1" applyFont="1" applyFill="1" applyBorder="1" applyAlignment="1">
      <alignment/>
    </xf>
    <xf numFmtId="9" fontId="0" fillId="2" borderId="1" xfId="17" applyFont="1" applyFill="1" applyBorder="1" applyAlignment="1">
      <alignment/>
    </xf>
    <xf numFmtId="11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3">
      <selection activeCell="B13" sqref="B13"/>
    </sheetView>
  </sheetViews>
  <sheetFormatPr defaultColWidth="11.421875" defaultRowHeight="12.75"/>
  <cols>
    <col min="1" max="1" width="35.28125" style="0" bestFit="1" customWidth="1"/>
    <col min="2" max="2" width="15.28125" style="0" customWidth="1"/>
  </cols>
  <sheetData>
    <row r="1" spans="1:7" ht="12.75">
      <c r="A1" t="s">
        <v>28</v>
      </c>
      <c r="G1" t="s">
        <v>33</v>
      </c>
    </row>
    <row r="2" spans="1:7" ht="12.75">
      <c r="A2" t="s">
        <v>29</v>
      </c>
      <c r="B2" s="5">
        <v>52000000</v>
      </c>
      <c r="C2" t="s">
        <v>0</v>
      </c>
      <c r="G2" t="s">
        <v>31</v>
      </c>
    </row>
    <row r="3" spans="2:7" ht="12.75">
      <c r="B3" s="5">
        <v>716000000000</v>
      </c>
      <c r="C3" t="s">
        <v>32</v>
      </c>
      <c r="G3" t="s">
        <v>31</v>
      </c>
    </row>
    <row r="4" spans="1:7" ht="12.75">
      <c r="A4" t="s">
        <v>1</v>
      </c>
      <c r="B4" s="6">
        <v>0.25</v>
      </c>
      <c r="F4" s="16"/>
      <c r="G4" t="s">
        <v>34</v>
      </c>
    </row>
    <row r="5" spans="1:7" ht="12.75">
      <c r="A5" t="s">
        <v>23</v>
      </c>
      <c r="B5" s="5">
        <f>+B3/B2</f>
        <v>13769.23076923077</v>
      </c>
      <c r="C5" t="s">
        <v>2</v>
      </c>
      <c r="G5" t="s">
        <v>35</v>
      </c>
    </row>
    <row r="6" spans="1:7" ht="12.75">
      <c r="A6" t="s">
        <v>3</v>
      </c>
      <c r="B6" s="7">
        <v>110</v>
      </c>
      <c r="C6" t="s">
        <v>4</v>
      </c>
      <c r="G6" t="s">
        <v>36</v>
      </c>
    </row>
    <row r="7" spans="1:7" ht="12.75">
      <c r="A7" t="s">
        <v>7</v>
      </c>
      <c r="B7" s="7">
        <v>50</v>
      </c>
      <c r="C7" t="s">
        <v>6</v>
      </c>
      <c r="G7" t="s">
        <v>34</v>
      </c>
    </row>
    <row r="8" spans="1:7" ht="12.75">
      <c r="A8" t="s">
        <v>8</v>
      </c>
      <c r="B8" s="1">
        <f>+B5/B7</f>
        <v>275.3846153846154</v>
      </c>
      <c r="C8" t="s">
        <v>9</v>
      </c>
      <c r="D8" s="4">
        <f>+B8/365</f>
        <v>0.7544783983140149</v>
      </c>
      <c r="E8" t="s">
        <v>24</v>
      </c>
      <c r="G8" t="s">
        <v>35</v>
      </c>
    </row>
    <row r="9" spans="1:7" ht="12.75">
      <c r="A9" t="s">
        <v>10</v>
      </c>
      <c r="B9">
        <f>+B4*B8</f>
        <v>68.84615384615385</v>
      </c>
      <c r="C9" t="s">
        <v>9</v>
      </c>
      <c r="D9" s="4">
        <f>+B9/365</f>
        <v>0.18861959957850372</v>
      </c>
      <c r="E9" t="s">
        <v>24</v>
      </c>
      <c r="G9" t="s">
        <v>35</v>
      </c>
    </row>
    <row r="10" spans="1:7" ht="12.75">
      <c r="A10" t="s">
        <v>20</v>
      </c>
      <c r="B10" s="2">
        <f>+B2*B6*B9/1000</f>
        <v>393800000.00000006</v>
      </c>
      <c r="C10" t="s">
        <v>5</v>
      </c>
      <c r="G10" t="s">
        <v>35</v>
      </c>
    </row>
    <row r="11" spans="1:7" ht="14.25" customHeight="1">
      <c r="A11" s="18" t="s">
        <v>22</v>
      </c>
      <c r="B11" s="17">
        <f>+B2*B6*(B8-B9)/1000</f>
        <v>1181400000</v>
      </c>
      <c r="C11" s="18" t="s">
        <v>5</v>
      </c>
      <c r="D11" s="4">
        <f>+B11/1000000000</f>
        <v>1.1814</v>
      </c>
      <c r="E11" t="s">
        <v>39</v>
      </c>
      <c r="G11" t="s">
        <v>35</v>
      </c>
    </row>
    <row r="12" spans="1:7" ht="12.75">
      <c r="A12" t="s">
        <v>21</v>
      </c>
      <c r="B12" s="5">
        <v>459000000</v>
      </c>
      <c r="C12" t="s">
        <v>5</v>
      </c>
      <c r="D12" s="4">
        <f>+B12/1000000000</f>
        <v>0.459</v>
      </c>
      <c r="E12" t="s">
        <v>39</v>
      </c>
      <c r="F12" t="s">
        <v>30</v>
      </c>
      <c r="G12" t="s">
        <v>37</v>
      </c>
    </row>
    <row r="13" spans="1:3" ht="12.75">
      <c r="A13" t="s">
        <v>15</v>
      </c>
      <c r="B13" s="12">
        <f>+B11/B12</f>
        <v>2.573856209150327</v>
      </c>
      <c r="C13" s="9" t="s">
        <v>12</v>
      </c>
    </row>
    <row r="15" spans="1:7" s="10" customFormat="1" ht="14.25" customHeight="1">
      <c r="A15" s="10" t="s">
        <v>13</v>
      </c>
      <c r="B15" s="13">
        <f>42/3.6</f>
        <v>11.666666666666666</v>
      </c>
      <c r="C15" s="10" t="s">
        <v>14</v>
      </c>
      <c r="F15" s="15"/>
      <c r="G15" s="10" t="s">
        <v>38</v>
      </c>
    </row>
    <row r="16" spans="1:7" s="10" customFormat="1" ht="14.25" customHeight="1">
      <c r="A16" s="10" t="s">
        <v>11</v>
      </c>
      <c r="B16" s="14">
        <v>0.8</v>
      </c>
      <c r="F16" s="15"/>
      <c r="G16" s="10" t="str">
        <f>+G7</f>
        <v>Stens geschätzt</v>
      </c>
    </row>
    <row r="17" spans="1:7" ht="12.75">
      <c r="A17" t="s">
        <v>17</v>
      </c>
      <c r="B17" s="8">
        <v>1.5</v>
      </c>
      <c r="C17" t="s">
        <v>18</v>
      </c>
      <c r="G17" t="str">
        <f>+G16</f>
        <v>Stens geschätzt</v>
      </c>
    </row>
    <row r="18" spans="1:7" ht="12.75">
      <c r="A18" t="s">
        <v>25</v>
      </c>
      <c r="B18" s="3">
        <f>+B17/B15</f>
        <v>0.1285714285714286</v>
      </c>
      <c r="C18" t="s">
        <v>26</v>
      </c>
      <c r="F18">
        <f>+T(B18)</f>
      </c>
      <c r="G18" t="str">
        <f>+G11</f>
        <v>berechnet</v>
      </c>
    </row>
    <row r="19" spans="1:7" ht="12.75">
      <c r="A19" t="s">
        <v>27</v>
      </c>
      <c r="B19" s="3">
        <f>+B18/B16</f>
        <v>0.16071428571428573</v>
      </c>
      <c r="C19" t="s">
        <v>26</v>
      </c>
      <c r="G19" t="str">
        <f>+G18</f>
        <v>berechnet</v>
      </c>
    </row>
    <row r="20" spans="1:7" ht="12.75">
      <c r="A20" s="18" t="s">
        <v>16</v>
      </c>
      <c r="B20" s="11">
        <f>+B11/B2*B19</f>
        <v>3.6513049450549455</v>
      </c>
      <c r="C20" s="9" t="s">
        <v>19</v>
      </c>
      <c r="G20" t="str">
        <f>+G19</f>
        <v>berechnet</v>
      </c>
    </row>
    <row r="22" spans="1:3" s="10" customFormat="1" ht="14.25" customHeight="1">
      <c r="A22"/>
      <c r="B22"/>
      <c r="C22"/>
    </row>
    <row r="23" spans="1:3" s="10" customFormat="1" ht="14.25" customHeight="1">
      <c r="A23"/>
      <c r="B23"/>
      <c r="C23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ollo.</dc:creator>
  <cp:keywords/>
  <dc:description/>
  <cp:lastModifiedBy>Julia</cp:lastModifiedBy>
  <dcterms:created xsi:type="dcterms:W3CDTF">2005-10-09T08:10:42Z</dcterms:created>
  <dcterms:modified xsi:type="dcterms:W3CDTF">2005-11-11T07:11:09Z</dcterms:modified>
  <cp:category/>
  <cp:version/>
  <cp:contentType/>
  <cp:contentStatus/>
</cp:coreProperties>
</file>