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6"/>
  </bookViews>
  <sheets>
    <sheet name="Tabelle1" sheetId="1" r:id="rId1"/>
    <sheet name="Tabelle2" sheetId="2" r:id="rId2"/>
    <sheet name="Tabelle3" sheetId="3" r:id="rId3"/>
  </sheets>
  <calcPr calcId="114210"/>
</workbook>
</file>

<file path=xl/calcChain.xml><?xml version="1.0" encoding="utf-8"?>
<calcChain xmlns="http://schemas.openxmlformats.org/spreadsheetml/2006/main">
  <c r="A242" i="1"/>
  <c r="A243"/>
  <c r="A244"/>
  <c r="A245"/>
  <c r="A246"/>
  <c r="A247"/>
  <c r="A248"/>
  <c r="A249"/>
  <c r="A250"/>
  <c r="A251"/>
  <c r="A252"/>
  <c r="A253"/>
  <c r="A241"/>
  <c r="A219"/>
  <c r="A220"/>
  <c r="A221"/>
  <c r="A222"/>
  <c r="A223"/>
  <c r="A224"/>
  <c r="A225"/>
  <c r="A226"/>
  <c r="A227"/>
  <c r="A228"/>
  <c r="A229"/>
  <c r="A230"/>
  <c r="A231"/>
  <c r="A232"/>
  <c r="A218"/>
  <c r="I22"/>
  <c r="I23"/>
  <c r="I24"/>
  <c r="I25"/>
  <c r="I26"/>
  <c r="I27"/>
  <c r="I28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29"/>
  <c r="I30"/>
  <c r="I31"/>
  <c r="I32"/>
  <c r="I33"/>
  <c r="I34"/>
  <c r="I35"/>
  <c r="I36"/>
  <c r="I37"/>
  <c r="I38"/>
  <c r="I39"/>
  <c r="I40"/>
  <c r="I41"/>
  <c r="I42"/>
  <c r="I8"/>
  <c r="J8"/>
  <c r="I9"/>
  <c r="J9"/>
  <c r="I10"/>
  <c r="J10"/>
  <c r="I11"/>
  <c r="J11"/>
  <c r="I12"/>
  <c r="J12"/>
  <c r="I13"/>
  <c r="J13"/>
  <c r="I14"/>
  <c r="J14"/>
  <c r="I15"/>
  <c r="J15"/>
  <c r="I16"/>
  <c r="J16"/>
  <c r="I17"/>
  <c r="J17"/>
  <c r="I18"/>
  <c r="J18"/>
  <c r="I19"/>
  <c r="J19"/>
  <c r="I20"/>
  <c r="J20"/>
  <c r="I21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I7"/>
  <c r="J7"/>
  <c r="J4"/>
  <c r="J3"/>
  <c r="I4"/>
  <c r="I3"/>
  <c r="P24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67"/>
  <c r="M31"/>
  <c r="M24"/>
  <c r="M22"/>
  <c r="M20"/>
  <c r="M19"/>
  <c r="M17"/>
  <c r="M12"/>
  <c r="M9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DC26"/>
  <c r="DC27"/>
  <c r="DC28"/>
  <c r="DC29"/>
  <c r="DC30"/>
  <c r="DC31"/>
  <c r="DC32"/>
  <c r="DC33"/>
  <c r="DC34"/>
  <c r="DC35"/>
  <c r="DC36"/>
  <c r="DQ36"/>
  <c r="DC37"/>
  <c r="DQ37"/>
  <c r="DC38"/>
  <c r="DQ38"/>
  <c r="DC39"/>
  <c r="DQ39"/>
  <c r="DC40"/>
  <c r="DQ40"/>
  <c r="DC41"/>
  <c r="DQ41"/>
  <c r="DC42"/>
  <c r="DQ42"/>
  <c r="DC43"/>
  <c r="DQ43"/>
  <c r="DC44"/>
  <c r="DQ44"/>
  <c r="DC45"/>
  <c r="DQ45"/>
  <c r="DC46"/>
  <c r="DQ46"/>
  <c r="EE46"/>
  <c r="DC47"/>
  <c r="DQ47"/>
  <c r="EE47"/>
  <c r="DC48"/>
  <c r="DQ48"/>
  <c r="EE48"/>
  <c r="DC49"/>
  <c r="DQ49"/>
  <c r="EE49"/>
  <c r="DC50"/>
  <c r="DQ50"/>
  <c r="EE50"/>
  <c r="DC51"/>
  <c r="DQ51"/>
  <c r="EE51"/>
  <c r="DC52"/>
  <c r="DQ52"/>
  <c r="EE52"/>
  <c r="DC53"/>
  <c r="DQ53"/>
  <c r="EE53"/>
  <c r="DC54"/>
  <c r="DQ54"/>
  <c r="EE54"/>
  <c r="DC55"/>
  <c r="DQ55"/>
  <c r="EE55"/>
  <c r="DC56"/>
  <c r="DQ56"/>
  <c r="EE56"/>
  <c r="DC57"/>
  <c r="DQ57"/>
  <c r="EE57"/>
  <c r="DC58"/>
  <c r="DQ58"/>
  <c r="EE58"/>
  <c r="DC59"/>
  <c r="DQ59"/>
  <c r="EE59"/>
  <c r="DC60"/>
  <c r="DQ60"/>
  <c r="EE60"/>
  <c r="DC61"/>
  <c r="DQ61"/>
  <c r="EE61"/>
  <c r="DC62"/>
  <c r="DQ62"/>
  <c r="EE62"/>
  <c r="DC63"/>
  <c r="DQ63"/>
  <c r="EE63"/>
  <c r="DC64"/>
  <c r="DQ64"/>
  <c r="EE64"/>
  <c r="DC65"/>
  <c r="DQ65"/>
  <c r="EE65"/>
  <c r="DC66"/>
  <c r="DQ66"/>
  <c r="EE66"/>
  <c r="DC67"/>
  <c r="DQ67"/>
  <c r="EE67"/>
  <c r="DC68"/>
  <c r="DQ68"/>
  <c r="EE68"/>
  <c r="DC69"/>
  <c r="DQ69"/>
  <c r="EE69"/>
  <c r="DC70"/>
  <c r="DQ70"/>
  <c r="EE70"/>
  <c r="DC71"/>
  <c r="DQ71"/>
  <c r="EE71"/>
  <c r="DC72"/>
  <c r="DQ72"/>
  <c r="EE72"/>
  <c r="ES72"/>
  <c r="DC73"/>
  <c r="DQ73"/>
  <c r="EE73"/>
  <c r="ES73"/>
  <c r="DC74"/>
  <c r="DQ74"/>
  <c r="EE74"/>
  <c r="ES74"/>
  <c r="DC75"/>
  <c r="DQ75"/>
  <c r="EE75"/>
  <c r="ES75"/>
  <c r="DC76"/>
  <c r="DQ76"/>
  <c r="EE76"/>
  <c r="ES76"/>
  <c r="EZ76"/>
  <c r="DC77"/>
  <c r="DQ77"/>
  <c r="EE77"/>
  <c r="ES77"/>
  <c r="EZ77"/>
  <c r="DC78"/>
  <c r="DQ78"/>
  <c r="EE78"/>
  <c r="ES78"/>
  <c r="EZ78"/>
  <c r="DC79"/>
  <c r="DQ79"/>
  <c r="EE79"/>
  <c r="ES79"/>
  <c r="EZ79"/>
  <c r="DC80"/>
  <c r="DQ80"/>
  <c r="EE80"/>
  <c r="ES80"/>
  <c r="EZ80"/>
  <c r="DC81"/>
  <c r="DQ81"/>
  <c r="EE81"/>
  <c r="ES81"/>
  <c r="EZ81"/>
  <c r="DC82"/>
  <c r="DQ82"/>
  <c r="EE82"/>
  <c r="ES82"/>
  <c r="EZ82"/>
  <c r="DC83"/>
  <c r="DQ83"/>
  <c r="EE83"/>
  <c r="ES83"/>
  <c r="EZ83"/>
  <c r="DQ84"/>
  <c r="EE84"/>
  <c r="ES84"/>
  <c r="EZ84"/>
  <c r="DQ85"/>
  <c r="EE85"/>
  <c r="ES85"/>
  <c r="EZ85"/>
  <c r="DQ86"/>
  <c r="EE86"/>
  <c r="ES86"/>
  <c r="EZ86"/>
  <c r="DQ87"/>
  <c r="EE87"/>
  <c r="ES87"/>
  <c r="EZ87"/>
  <c r="DQ88"/>
  <c r="EE88"/>
  <c r="ES88"/>
  <c r="EZ88"/>
  <c r="DQ89"/>
  <c r="EE89"/>
  <c r="ES89"/>
  <c r="EZ89"/>
  <c r="DC90"/>
  <c r="DQ90"/>
  <c r="EE90"/>
  <c r="ES90"/>
  <c r="EZ90"/>
  <c r="DC91"/>
  <c r="DQ91"/>
  <c r="EE91"/>
  <c r="ES91"/>
  <c r="EZ91"/>
  <c r="DC92"/>
  <c r="DQ92"/>
  <c r="EE92"/>
  <c r="ES92"/>
  <c r="EZ92"/>
  <c r="DC93"/>
  <c r="DQ93"/>
  <c r="EE93"/>
  <c r="ES93"/>
  <c r="EZ93"/>
  <c r="DQ94"/>
  <c r="EE94"/>
  <c r="ES94"/>
  <c r="EZ94"/>
  <c r="DQ95"/>
  <c r="EE95"/>
  <c r="ES95"/>
  <c r="EZ95"/>
  <c r="EE96"/>
  <c r="ES96"/>
  <c r="EZ96"/>
  <c r="EE97"/>
  <c r="ES97"/>
  <c r="EZ97"/>
  <c r="EE98"/>
  <c r="ES98"/>
  <c r="EZ98"/>
  <c r="EE99"/>
  <c r="ES99"/>
  <c r="EZ99"/>
  <c r="DQ100"/>
  <c r="EE100"/>
  <c r="ES100"/>
  <c r="EZ100"/>
  <c r="DQ101"/>
  <c r="EE101"/>
  <c r="ES101"/>
  <c r="EZ101"/>
  <c r="DQ102"/>
  <c r="EE102"/>
  <c r="ES102"/>
  <c r="EZ102"/>
  <c r="DQ103"/>
  <c r="EE103"/>
  <c r="ES103"/>
  <c r="EZ103"/>
  <c r="EE104"/>
  <c r="ES104"/>
  <c r="EZ104"/>
  <c r="EE105"/>
  <c r="ES105"/>
  <c r="EZ105"/>
  <c r="ES106"/>
  <c r="EZ106"/>
  <c r="EE111"/>
  <c r="EE112"/>
  <c r="EE113"/>
  <c r="EE114"/>
  <c r="ES118"/>
  <c r="EZ118"/>
  <c r="ES119"/>
  <c r="EZ119"/>
  <c r="ES120"/>
  <c r="EZ120"/>
  <c r="ES121"/>
  <c r="EZ121"/>
  <c r="ES122"/>
  <c r="EZ122"/>
  <c r="ES123"/>
  <c r="EZ123"/>
  <c r="ES124"/>
  <c r="EZ124"/>
  <c r="ES125"/>
  <c r="EZ125"/>
  <c r="ES126"/>
  <c r="EZ126"/>
  <c r="EZ127"/>
  <c r="ES128"/>
  <c r="EZ128"/>
  <c r="ES129"/>
  <c r="EZ129"/>
  <c r="ES130"/>
  <c r="EZ130"/>
  <c r="ES131"/>
  <c r="EZ131"/>
  <c r="ES132"/>
  <c r="EZ132"/>
  <c r="ES133"/>
  <c r="EZ133"/>
  <c r="ES134"/>
  <c r="EZ134"/>
  <c r="ES135"/>
  <c r="EZ135"/>
  <c r="ES136"/>
  <c r="EZ136"/>
  <c r="ES137"/>
  <c r="EZ137"/>
  <c r="ES138"/>
  <c r="EZ138"/>
  <c r="ES139"/>
  <c r="EZ139"/>
  <c r="ES140"/>
  <c r="EZ140"/>
  <c r="ES141"/>
  <c r="EZ141"/>
  <c r="ES142"/>
  <c r="EZ142"/>
  <c r="ES143"/>
  <c r="EZ143"/>
  <c r="ES144"/>
  <c r="EZ144"/>
  <c r="ES145"/>
  <c r="EZ145"/>
  <c r="ES146"/>
  <c r="EZ146"/>
  <c r="ES147"/>
  <c r="EZ147"/>
  <c r="ES150"/>
  <c r="EZ150"/>
  <c r="ES151"/>
  <c r="EZ151"/>
  <c r="ES152"/>
  <c r="EZ152"/>
  <c r="ES153"/>
  <c r="EZ153"/>
</calcChain>
</file>

<file path=xl/sharedStrings.xml><?xml version="1.0" encoding="utf-8"?>
<sst xmlns="http://schemas.openxmlformats.org/spreadsheetml/2006/main" count="703" uniqueCount="313">
  <si>
    <t>Jahrgang 1955, männlich, ledig, 40 Beitragsjahre, 17,5 Rentenjahre, 2,7 % Abschlag</t>
  </si>
  <si>
    <t>Jahrgang 1965, männlich, ledig, 40 Beitragsjahre, 18,2 Rentenjahre, 7,2 % Abschlag</t>
  </si>
  <si>
    <t>Jahrgang 1975, männlich, ledig, 40 Beitragsjahre, 18,9 Rentenjahre, 7,2 % Abschlag</t>
  </si>
  <si>
    <t>Jahrgang 2005, männlich, leidg, 45 Beitragsjahre, 21 Rentenjahre</t>
  </si>
  <si>
    <t>Jahrgang 2005, männlich, ledig, 40 Beitragsjahre, 21 Rentenjahre, 7,2 % Abschlag</t>
  </si>
  <si>
    <t xml:space="preserve">Nr. </t>
  </si>
  <si>
    <t>Fernwärmeversorger</t>
  </si>
  <si>
    <t>Arbeitspreis (AP)</t>
  </si>
  <si>
    <t>in Cent netto pro kWh</t>
  </si>
  <si>
    <t>Mischpreis (MP)</t>
  </si>
  <si>
    <t>SW Augsburg</t>
  </si>
  <si>
    <t>Vattenfall Berlin</t>
  </si>
  <si>
    <t>SW Bielefeld</t>
  </si>
  <si>
    <t>SW Dresden DREWAG</t>
  </si>
  <si>
    <t>SW Erlangen</t>
  </si>
  <si>
    <t>SW Gießen</t>
  </si>
  <si>
    <t>SW Erfurt</t>
  </si>
  <si>
    <t>in Euro netto pro kW</t>
  </si>
  <si>
    <t>Grundpreis (GP) p.a.</t>
  </si>
  <si>
    <t>Verrechnungspreis</t>
  </si>
  <si>
    <t>in Euro netto p.a.</t>
  </si>
  <si>
    <t>eins energie Chemnitz</t>
  </si>
  <si>
    <t>SW Cottbus</t>
  </si>
  <si>
    <t>FV Niederrhein Dinslaken</t>
  </si>
  <si>
    <t>STEAG Essen</t>
  </si>
  <si>
    <t>SW Esslingen</t>
  </si>
  <si>
    <t>Hamburger Energiewerke</t>
  </si>
  <si>
    <t>Enertec Hameln</t>
  </si>
  <si>
    <t>SW Haßloch</t>
  </si>
  <si>
    <t>SW Bremen</t>
  </si>
  <si>
    <t>bei 10 kW u. 18.000 kWh</t>
  </si>
  <si>
    <t>STAWAG Aachen</t>
  </si>
  <si>
    <t>SW Bremerhaven</t>
  </si>
  <si>
    <t>SW Güstrow</t>
  </si>
  <si>
    <t>Ende 2024</t>
  </si>
  <si>
    <t>Ende Juni 2024</t>
  </si>
  <si>
    <t>monatl. Heizkosten</t>
  </si>
  <si>
    <t>SW Geesthacht</t>
  </si>
  <si>
    <t>SW Eisenhüttenstadt</t>
  </si>
  <si>
    <t>SW Bernburg</t>
  </si>
  <si>
    <t>Magistrat Baunatal</t>
  </si>
  <si>
    <t xml:space="preserve">SW Bad Salzuflen </t>
  </si>
  <si>
    <t>GuWa Börnsen</t>
  </si>
  <si>
    <t>SW Göttingen</t>
  </si>
  <si>
    <t>SW Elmshorn</t>
  </si>
  <si>
    <t>Ende Sept. 2024</t>
  </si>
  <si>
    <t>Ende Sept 2024</t>
  </si>
  <si>
    <t>SÜC Coburg</t>
  </si>
  <si>
    <t>SW Bad Nauheim</t>
  </si>
  <si>
    <t>SW Bad Reichenhall</t>
  </si>
  <si>
    <t>pauschal 836 €</t>
  </si>
  <si>
    <t xml:space="preserve">EWF Bad Wildungen </t>
  </si>
  <si>
    <t xml:space="preserve">oder pauschal jährlich </t>
  </si>
  <si>
    <t>inkl. CO2 und GSU</t>
  </si>
  <si>
    <t>pro qm Wohnfläche</t>
  </si>
  <si>
    <t>Verfasser: Werner Siepe, Erkrath</t>
  </si>
  <si>
    <t>120 qm Wohnfläche</t>
  </si>
  <si>
    <t>Uniper Gelsenkirchen</t>
  </si>
  <si>
    <t>Mainova Frankfurt am Main</t>
  </si>
  <si>
    <t>SW Frankfurt (Oder)</t>
  </si>
  <si>
    <t>Energieversorgung Gera</t>
  </si>
  <si>
    <t>SW Görlitz</t>
  </si>
  <si>
    <t>EVH Halle</t>
  </si>
  <si>
    <t>SW Böblingen-Schönbuch</t>
  </si>
  <si>
    <t>BS Energy Braunschweig</t>
  </si>
  <si>
    <t>pauschal 392,40 €</t>
  </si>
  <si>
    <t>SW Greifswald</t>
  </si>
  <si>
    <t>pauschal 268,95 €</t>
  </si>
  <si>
    <t>SW Gotha</t>
  </si>
  <si>
    <t>Rhön Energie Fulda</t>
  </si>
  <si>
    <t>SW Forst</t>
  </si>
  <si>
    <t>infra Fürth</t>
  </si>
  <si>
    <t>inkl. 19 % MWSt</t>
  </si>
  <si>
    <t>2. Quartal 2024</t>
  </si>
  <si>
    <t>SW Arnstadt</t>
  </si>
  <si>
    <t>TW Coswig</t>
  </si>
  <si>
    <t>Energiewende Garching</t>
  </si>
  <si>
    <t>Energievers. Dietzenbach</t>
  </si>
  <si>
    <t>SW Dessau-Roßlau</t>
  </si>
  <si>
    <t xml:space="preserve">Fernwärmepreise (Arbeits-, Grund- und Verrechnungspreise) von Fernwärmeversorgern </t>
  </si>
  <si>
    <t>SW Bietigheim-Bissingen</t>
  </si>
  <si>
    <t>SW Flensburg</t>
  </si>
  <si>
    <t>SW Bruchsal Bahnstadt</t>
  </si>
  <si>
    <t>FW Berlin-Neukölln</t>
  </si>
  <si>
    <t>GW Bous-Schwalbach</t>
  </si>
  <si>
    <t>SW Annaberg-Buchholz</t>
  </si>
  <si>
    <t>WV Aichach</t>
  </si>
  <si>
    <t>GW Ainring</t>
  </si>
  <si>
    <t>VS Bad Oldesloe</t>
  </si>
  <si>
    <t>EW Bautzen</t>
  </si>
  <si>
    <t>EuWg Bonn</t>
  </si>
  <si>
    <t>pauschal 104,01 €</t>
  </si>
  <si>
    <t>Bützow Wärme</t>
  </si>
  <si>
    <t>SW Detmold</t>
  </si>
  <si>
    <t>DEW Dortmund</t>
  </si>
  <si>
    <t>ab 01.06.2024</t>
  </si>
  <si>
    <t>evb Eisenach</t>
  </si>
  <si>
    <t>pauschal 591,33 €</t>
  </si>
  <si>
    <t>FW Duisburg</t>
  </si>
  <si>
    <t>pauschal 423,40 €</t>
  </si>
  <si>
    <t>Ende April 2025</t>
  </si>
  <si>
    <t>Ende Junim 2024</t>
  </si>
  <si>
    <t>Fernwärmepreis</t>
  </si>
  <si>
    <t>gültig bis ….</t>
  </si>
  <si>
    <t>Bundesland</t>
  </si>
  <si>
    <t>NRW</t>
  </si>
  <si>
    <t>Sachsen</t>
  </si>
  <si>
    <t>Bayern</t>
  </si>
  <si>
    <t>Thüringen</t>
  </si>
  <si>
    <t>Hessen</t>
  </si>
  <si>
    <t>Schl.-Holstein</t>
  </si>
  <si>
    <t>Berlin</t>
  </si>
  <si>
    <t>Sachsen-Anhalt</t>
  </si>
  <si>
    <t>Baden-Württ.</t>
  </si>
  <si>
    <t>Niedersachsen</t>
  </si>
  <si>
    <t>Bremen</t>
  </si>
  <si>
    <t>Brandenburg</t>
  </si>
  <si>
    <t>Meckl.-Vorp.</t>
  </si>
  <si>
    <t>SH/HH/MV</t>
  </si>
  <si>
    <t>NS/HH/SA</t>
  </si>
  <si>
    <t>Hamburg</t>
  </si>
  <si>
    <t>Rheinl.-Pfalz</t>
  </si>
  <si>
    <t>TD Heidenau</t>
  </si>
  <si>
    <t>HNVG Heilbronner Versorgung</t>
  </si>
  <si>
    <t>SW Herten</t>
  </si>
  <si>
    <t>Herzo Herzogenaurach</t>
  </si>
  <si>
    <t>Vers.betriebe Hoyerswerda</t>
  </si>
  <si>
    <t>WEP Hückelhoven</t>
  </si>
  <si>
    <t>pauschal 384,62 €</t>
  </si>
  <si>
    <t>SW Hürth</t>
  </si>
  <si>
    <t>pauschal 692,47 €</t>
  </si>
  <si>
    <t>HWD l/h bzw. 26,36 €</t>
  </si>
  <si>
    <t>HWD l/h bzw. 148,71 €</t>
  </si>
  <si>
    <t>SW Hamm</t>
  </si>
  <si>
    <t>enercity Hannover</t>
  </si>
  <si>
    <t>SW Heilbad Heiligenstadt</t>
  </si>
  <si>
    <t>job Hermsdorf</t>
  </si>
  <si>
    <t>Ilmenauer Wärmeversorgung</t>
  </si>
  <si>
    <t>SW Ilsfeld</t>
  </si>
  <si>
    <t>pauschal 526,47 €</t>
  </si>
  <si>
    <t>SW Ingolstadt</t>
  </si>
  <si>
    <t>SW Iserlohn</t>
  </si>
  <si>
    <t>SW Jena-Pößneck</t>
  </si>
  <si>
    <t>SWK Kaiserslautern</t>
  </si>
  <si>
    <t>ewag Kamenz</t>
  </si>
  <si>
    <t>pauschal 494,14 €</t>
  </si>
  <si>
    <t>SW Kamp-Lintfort</t>
  </si>
  <si>
    <t>SW Karlsruhe</t>
  </si>
  <si>
    <t>SW Kassel</t>
  </si>
  <si>
    <t>KW Kaufering</t>
  </si>
  <si>
    <t>SW Kempen</t>
  </si>
  <si>
    <t>ZAK Energie Kempten</t>
  </si>
  <si>
    <t>SW Kiel</t>
  </si>
  <si>
    <t>SW Kirchheim unter Teck</t>
  </si>
  <si>
    <t>Rheinenergie Köln</t>
  </si>
  <si>
    <t>SWK Energie Krefeld</t>
  </si>
  <si>
    <t>Energie Landau i.d.Pfalz</t>
  </si>
  <si>
    <t>SW Lemgo</t>
  </si>
  <si>
    <t>pauschal 128,88 €</t>
  </si>
  <si>
    <t xml:space="preserve">SW Leipzig </t>
  </si>
  <si>
    <t>SW Ludwigslust-Grabow</t>
  </si>
  <si>
    <t>SW Lübeck</t>
  </si>
  <si>
    <t>pauschal 247,45 €</t>
  </si>
  <si>
    <t>Fernwärme Mainz</t>
  </si>
  <si>
    <t>FW Marktoberdorf</t>
  </si>
  <si>
    <t>Rhenag Mettmann</t>
  </si>
  <si>
    <t>medl Mülheim an der Ruhr</t>
  </si>
  <si>
    <t>SW München</t>
  </si>
  <si>
    <t>SW Münster</t>
  </si>
  <si>
    <t>SW Neckarsulm</t>
  </si>
  <si>
    <t>SW Neubukow</t>
  </si>
  <si>
    <t>SVN Neumünster</t>
  </si>
  <si>
    <t>SW Nordhausen</t>
  </si>
  <si>
    <t>N-ERGIE Nürnberg</t>
  </si>
  <si>
    <t>EV Oberhausen</t>
  </si>
  <si>
    <t>SW Oberursel</t>
  </si>
  <si>
    <t>SW Oerlinghausen</t>
  </si>
  <si>
    <t>Energievers. Offenbach</t>
  </si>
  <si>
    <t>SW Oranienburg</t>
  </si>
  <si>
    <t>SW Osnabrück</t>
  </si>
  <si>
    <t>SW Peine</t>
  </si>
  <si>
    <t>SW Pinneberg</t>
  </si>
  <si>
    <t>Vers Pirmasens</t>
  </si>
  <si>
    <t>EWP Potsdam</t>
  </si>
  <si>
    <t>SW Quickborn</t>
  </si>
  <si>
    <t>SW Ratingen</t>
  </si>
  <si>
    <t>fair energie Reutlingen</t>
  </si>
  <si>
    <t>pauschal 758,85 €</t>
  </si>
  <si>
    <t>SW Rheinsberg</t>
  </si>
  <si>
    <t>SW Rosenheim</t>
  </si>
  <si>
    <t>SW Rostock</t>
  </si>
  <si>
    <t>SW Rottenburg am Neckar</t>
  </si>
  <si>
    <t>SaarLorLux Saarbrücken</t>
  </si>
  <si>
    <t>FV Saarlouis-Steinrausch</t>
  </si>
  <si>
    <t>WEVG Salzgitter</t>
  </si>
  <si>
    <t>SW Schweinfurt</t>
  </si>
  <si>
    <t>SW Schwedt (Oder)</t>
  </si>
  <si>
    <t>SW Schwerin</t>
  </si>
  <si>
    <t>pauschal 120 €</t>
  </si>
  <si>
    <t>SW Sindelfingen</t>
  </si>
  <si>
    <t>110,37 € pauschal bis 10 kW</t>
  </si>
  <si>
    <t>SW Speyer</t>
  </si>
  <si>
    <t>SW Stein</t>
  </si>
  <si>
    <t>pauschal 590,40 €</t>
  </si>
  <si>
    <t>SW Stendal</t>
  </si>
  <si>
    <t>SW Straubing</t>
  </si>
  <si>
    <t>SW Strausberg</t>
  </si>
  <si>
    <t>EnBW Stuttgart</t>
  </si>
  <si>
    <t>Fernwärme Teltow</t>
  </si>
  <si>
    <t>SW Tübingen</t>
  </si>
  <si>
    <t>SW Völklingen</t>
  </si>
  <si>
    <t>pauschal 162,96 €</t>
  </si>
  <si>
    <t>SW Werdau</t>
  </si>
  <si>
    <t>SW Wernigerode</t>
  </si>
  <si>
    <t>SW Wertheim</t>
  </si>
  <si>
    <t>pauschal 150,87 €</t>
  </si>
  <si>
    <t>ESWE Wiesbaden</t>
  </si>
  <si>
    <t>SW Willich</t>
  </si>
  <si>
    <t>SW Wismar</t>
  </si>
  <si>
    <t>SW Witten</t>
  </si>
  <si>
    <t>LSW Wolfsburg</t>
  </si>
  <si>
    <t>WSW Wuppertal</t>
  </si>
  <si>
    <t>Bad Laasphe</t>
  </si>
  <si>
    <t>pauschal 306,81 €</t>
  </si>
  <si>
    <t>SW Landshut (Mitte Ost)</t>
  </si>
  <si>
    <t>Ende Okt. 2024</t>
  </si>
  <si>
    <t xml:space="preserve">HWD l/h bzw. 19,03  € pro kW </t>
  </si>
  <si>
    <t>SW Norderstedt</t>
  </si>
  <si>
    <t>pauschal 432,75 €</t>
  </si>
  <si>
    <t>pauschal 505,20 €</t>
  </si>
  <si>
    <t>Gesamt</t>
  </si>
  <si>
    <t>Anzahl der FVU's</t>
  </si>
  <si>
    <t>Durchschnitt</t>
  </si>
  <si>
    <t>Saarland</t>
  </si>
  <si>
    <t>Schleswig-Holstein</t>
  </si>
  <si>
    <t>Länderverteilung Preisatlas Siepe</t>
  </si>
  <si>
    <t>pauschal 556,44  €</t>
  </si>
  <si>
    <t>pauschal 313,20 €</t>
  </si>
  <si>
    <t>pauschal 329,05 €</t>
  </si>
  <si>
    <t>SW Steinfurt</t>
  </si>
  <si>
    <t>HWD l/h bzw. 787,80 €</t>
  </si>
  <si>
    <t>SW Traunreut</t>
  </si>
  <si>
    <t>SW Weimar</t>
  </si>
  <si>
    <t>SW Weißenfels</t>
  </si>
  <si>
    <t>SW Wiesloch</t>
  </si>
  <si>
    <t>pauschal 343,01 €</t>
  </si>
  <si>
    <t>pauschal 303,04 €</t>
  </si>
  <si>
    <t>SW Zwickau</t>
  </si>
  <si>
    <t>SW Düsseldorf Innenstadt</t>
  </si>
  <si>
    <t>BEW Bocholt</t>
  </si>
  <si>
    <t>paischal 493,20 €</t>
  </si>
  <si>
    <t>Ende Juni 2021</t>
  </si>
  <si>
    <t>Badenova Freiburg</t>
  </si>
  <si>
    <t>NS/BB</t>
  </si>
  <si>
    <t>Avacon Natur**</t>
  </si>
  <si>
    <t>pauschal 184,08 €</t>
  </si>
  <si>
    <t>Bayernwerk Natur***</t>
  </si>
  <si>
    <t>pauschal 386,64 €</t>
  </si>
  <si>
    <t>pauschal 250 €</t>
  </si>
  <si>
    <t>ENTEGA Darmstadt*</t>
  </si>
  <si>
    <t>HWD l/h bzw. 71,60 €</t>
  </si>
  <si>
    <t>EWE Vertrieb****</t>
  </si>
  <si>
    <t>SW Fürstenfeldbruck*</t>
  </si>
  <si>
    <t>pauschal 757,60 €</t>
  </si>
  <si>
    <t>Erdwärme Grünwald*</t>
  </si>
  <si>
    <t>SW Hanau*</t>
  </si>
  <si>
    <t>HanseWerk Natur*****</t>
  </si>
  <si>
    <t>SW Heidelberg*</t>
  </si>
  <si>
    <t>FW Hohenmölsen-Webau</t>
  </si>
  <si>
    <t>MVV Energie Mannheim*</t>
  </si>
  <si>
    <t>KEW Neunkirchen</t>
  </si>
  <si>
    <t>pauschal 268,46 €</t>
  </si>
  <si>
    <t>Niefern-Öschelbronn*</t>
  </si>
  <si>
    <t>SW Nürtingen-Roßdorf*</t>
  </si>
  <si>
    <t>pauschal 181,80 €</t>
  </si>
  <si>
    <t>SW Pforzheim*</t>
  </si>
  <si>
    <t>SWU Energie Ulm</t>
  </si>
  <si>
    <t>pauschal 348 €</t>
  </si>
  <si>
    <t>SW Bochum*</t>
  </si>
  <si>
    <t>pauschal 480,49 €</t>
  </si>
  <si>
    <t>pauschal 790,64 €</t>
  </si>
  <si>
    <t>pauschal 188,33 €</t>
  </si>
  <si>
    <t>pauschal 1.242,80 €</t>
  </si>
  <si>
    <t>pauschal 358,66 €</t>
  </si>
  <si>
    <t>pauschal 268,91 €</t>
  </si>
  <si>
    <t>ohne vier FVU's</t>
  </si>
  <si>
    <t>Anzahl der restlichen FVU's</t>
  </si>
  <si>
    <t xml:space="preserve">Durchschnitt von 176 FVU's </t>
  </si>
  <si>
    <t>Arbeitspreis (auch Verbrauchspreis genannt) = Preis netto pro Kilowattstunde inkl. CO2-Preis und GSU (Gasspeicherumlage)</t>
  </si>
  <si>
    <t>Grundpreis (auch Leistungspreis genannt) = jährlicher Preis pro Kilowatt bzw. jährlicher Pauschalpreis bis 10 oder 15 Kilowatt netto ohne Mehrwertsteuer</t>
  </si>
  <si>
    <t>Verrechnungspreis (auch Messpreis genannt) = jährlicher Pauschalpreis netto ohne Mehrwertsteuer</t>
  </si>
  <si>
    <t>Mischpreis (auch Durchschnittspreis genannt) = Fernwärmepreis pro Kilowattstunde für ein Einfamilienhaus mit 10 kW und 18.000 kWh netto ohne Mehrwertsteuer</t>
  </si>
  <si>
    <t>monatliche Heizkosten inkl. 19 % Mehrwertsteuer = (Mischpreis x 18.000 kWh x 1,19) : 12</t>
  </si>
  <si>
    <t>monatliche Heizkosten pro qm Wohnfläche = monatliche Heizkosten inkl. 19 % Mehrwertsteuer : 120 qm Wohnfläche</t>
  </si>
  <si>
    <t>*) nach Preisrabatt auf den nach der Formel errechneten Arbeitspreis</t>
  </si>
  <si>
    <t>**) Durchschnittspreise von AVACON Natur mit 33 Wärmeversorgungsgebieten in Niedersachsen, Sachsen-Anhalt und Hessen (mit Mischpreisen bis zu 20,497 Cent netto pro kWh in Blankenburg, Am Mönchenfeld)</t>
  </si>
  <si>
    <t>***) Durchschnittspreise von Bayernwerk Natur mit 12 Wärmeversorgungsgebieten rund um München (mit Mischpreisen bis zu 18,634 Cent netto pro kWh in Puchheim)</t>
  </si>
  <si>
    <t>****) Durchschnittspreise von EWE Vertrieb mit 29 Wärmeversorgungsgebieten in Niedersachsen und Brandenburg (mit Mischpreisen bis zu 34,698 Cent netto pro kWh in Seelow, Nord/Süd)</t>
  </si>
  <si>
    <t>*****) Durchschnittspreise von HanseWerk Natur mit 117 Wärmeversorgungsgebieten in Niedersachsen, Hamburg und Schleswig-Holstein (mit Mischpreisen bis zun 32,784 Cent netto pro kWh in Bad Malente, Kampstraße)</t>
  </si>
  <si>
    <t>Liste der höchsten Fernwärmepreise im 2. Quartal 2024</t>
  </si>
  <si>
    <t>Arbeitspreis netto</t>
  </si>
  <si>
    <t>Grundpreis netto</t>
  </si>
  <si>
    <t>Verrechnungspreis netto</t>
  </si>
  <si>
    <t>Mischpreis netto</t>
  </si>
  <si>
    <t xml:space="preserve">Faktor bei </t>
  </si>
  <si>
    <t>Mischpreis brutto</t>
  </si>
  <si>
    <t>19 % MWSt</t>
  </si>
  <si>
    <t>pauschal 409,01 €</t>
  </si>
  <si>
    <t>SW Bocholt</t>
  </si>
  <si>
    <t>Liste der niedrigsten Fernwärmepreise im 2. Quartal 2024</t>
  </si>
  <si>
    <t>Schwedt (Oder)</t>
  </si>
  <si>
    <t>Erdwärme Grünwald</t>
  </si>
  <si>
    <t>pauschal 818,52 €</t>
  </si>
</sst>
</file>

<file path=xl/styles.xml><?xml version="1.0" encoding="utf-8"?>
<styleSheet xmlns="http://schemas.openxmlformats.org/spreadsheetml/2006/main">
  <numFmts count="15">
    <numFmt numFmtId="6" formatCode="#,##0\ &quot;€&quot;;[Red]\-#,##0\ &quot;€&quot;"/>
    <numFmt numFmtId="8" formatCode="#,##0.00\ &quot;€&quot;;[Red]\-#,##0.00\ &quot;€&quot;"/>
    <numFmt numFmtId="164" formatCode="#,##0.00\ [$€-407];[Red]\-#,##0.00\ [$€-407]"/>
    <numFmt numFmtId="165" formatCode="0.0000"/>
    <numFmt numFmtId="166" formatCode="#,##0.00\ &quot;€&quot;"/>
    <numFmt numFmtId="167" formatCode="#,##0\ [$€-407];[Red]\-#,##0\ [$€-407]"/>
    <numFmt numFmtId="168" formatCode="#,##0\ &quot;€&quot;"/>
    <numFmt numFmtId="169" formatCode="#,##0.0000_ ;[Red]\-#,##0.0000\ "/>
    <numFmt numFmtId="170" formatCode="#,##0.00_ ;[Red]\-#,##0.00\ "/>
    <numFmt numFmtId="171" formatCode="#,##0_ ;[Red]\-#,##0\ "/>
    <numFmt numFmtId="172" formatCode="0.0%"/>
    <numFmt numFmtId="173" formatCode="#,##0.000_ ;[Red]\-#,##0.000\ "/>
    <numFmt numFmtId="174" formatCode="0.000"/>
    <numFmt numFmtId="175" formatCode="#,##0.000"/>
    <numFmt numFmtId="176" formatCode="#,##0.00\ _€"/>
  </numFmts>
  <fonts count="18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sz val="10"/>
      <color indexed="10"/>
      <name val="Arial"/>
      <family val="2"/>
    </font>
    <font>
      <b/>
      <sz val="10"/>
      <color indexed="57"/>
      <name val="Arial"/>
      <family val="2"/>
    </font>
    <font>
      <sz val="10"/>
      <color indexed="12"/>
      <name val="Arial"/>
      <family val="2"/>
    </font>
    <font>
      <b/>
      <sz val="10"/>
      <color indexed="53"/>
      <name val="Arial"/>
      <family val="2"/>
    </font>
    <font>
      <b/>
      <sz val="10"/>
      <color indexed="19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color indexed="12"/>
      <name val="Arial"/>
      <family val="2"/>
    </font>
    <font>
      <b/>
      <sz val="10"/>
      <color indexed="4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1">
    <xf numFmtId="0" fontId="0" fillId="0" borderId="0" xfId="0"/>
    <xf numFmtId="0" fontId="0" fillId="0" borderId="0" xfId="0" applyFont="1" applyBorder="1"/>
    <xf numFmtId="0" fontId="1" fillId="0" borderId="0" xfId="0" applyFont="1" applyBorder="1"/>
    <xf numFmtId="164" fontId="1" fillId="0" borderId="0" xfId="0" applyNumberFormat="1" applyFont="1" applyBorder="1"/>
    <xf numFmtId="164" fontId="0" fillId="0" borderId="0" xfId="0" applyNumberFormat="1" applyFont="1" applyBorder="1"/>
    <xf numFmtId="0" fontId="1" fillId="0" borderId="0" xfId="0" applyNumberFormat="1" applyFont="1"/>
    <xf numFmtId="0" fontId="0" fillId="0" borderId="0" xfId="0" applyNumberFormat="1"/>
    <xf numFmtId="10" fontId="0" fillId="0" borderId="0" xfId="0" applyNumberFormat="1" applyFont="1" applyBorder="1"/>
    <xf numFmtId="10" fontId="1" fillId="0" borderId="0" xfId="0" applyNumberFormat="1" applyFont="1" applyBorder="1"/>
    <xf numFmtId="6" fontId="1" fillId="0" borderId="0" xfId="0" applyNumberFormat="1" applyFont="1" applyBorder="1"/>
    <xf numFmtId="164" fontId="2" fillId="0" borderId="0" xfId="0" applyNumberFormat="1" applyFont="1" applyBorder="1"/>
    <xf numFmtId="6" fontId="2" fillId="0" borderId="0" xfId="0" applyNumberFormat="1" applyFont="1" applyBorder="1"/>
    <xf numFmtId="0" fontId="2" fillId="0" borderId="0" xfId="0" applyFont="1" applyBorder="1"/>
    <xf numFmtId="165" fontId="1" fillId="0" borderId="0" xfId="0" applyNumberFormat="1" applyFont="1" applyBorder="1"/>
    <xf numFmtId="165" fontId="2" fillId="0" borderId="0" xfId="0" applyNumberFormat="1" applyFont="1" applyBorder="1"/>
    <xf numFmtId="0" fontId="0" fillId="0" borderId="0" xfId="0" applyBorder="1"/>
    <xf numFmtId="166" fontId="1" fillId="0" borderId="0" xfId="0" applyNumberFormat="1" applyFont="1" applyBorder="1"/>
    <xf numFmtId="165" fontId="0" fillId="0" borderId="0" xfId="0" applyNumberFormat="1" applyFont="1" applyBorder="1"/>
    <xf numFmtId="0" fontId="0" fillId="0" borderId="0" xfId="0" applyFont="1" applyFill="1" applyBorder="1"/>
    <xf numFmtId="0" fontId="0" fillId="0" borderId="0" xfId="0" applyFill="1" applyBorder="1"/>
    <xf numFmtId="167" fontId="0" fillId="0" borderId="0" xfId="0" applyNumberFormat="1" applyFont="1" applyBorder="1"/>
    <xf numFmtId="167" fontId="2" fillId="0" borderId="0" xfId="0" applyNumberFormat="1" applyFont="1" applyBorder="1"/>
    <xf numFmtId="168" fontId="3" fillId="0" borderId="0" xfId="0" applyNumberFormat="1" applyFont="1" applyBorder="1"/>
    <xf numFmtId="0" fontId="1" fillId="0" borderId="0" xfId="0" applyFont="1" applyFill="1" applyBorder="1"/>
    <xf numFmtId="168" fontId="4" fillId="0" borderId="0" xfId="0" applyNumberFormat="1" applyFont="1" applyBorder="1"/>
    <xf numFmtId="168" fontId="0" fillId="0" borderId="0" xfId="0" applyNumberFormat="1" applyFont="1" applyBorder="1"/>
    <xf numFmtId="167" fontId="1" fillId="0" borderId="0" xfId="0" applyNumberFormat="1" applyFont="1" applyBorder="1"/>
    <xf numFmtId="10" fontId="4" fillId="0" borderId="0" xfId="0" applyNumberFormat="1" applyFont="1" applyBorder="1"/>
    <xf numFmtId="6" fontId="4" fillId="0" borderId="0" xfId="0" applyNumberFormat="1" applyFont="1" applyBorder="1"/>
    <xf numFmtId="10" fontId="5" fillId="0" borderId="0" xfId="0" applyNumberFormat="1" applyFont="1" applyBorder="1"/>
    <xf numFmtId="6" fontId="5" fillId="0" borderId="0" xfId="0" applyNumberFormat="1" applyFont="1" applyBorder="1"/>
    <xf numFmtId="168" fontId="6" fillId="0" borderId="0" xfId="0" applyNumberFormat="1" applyFont="1" applyBorder="1"/>
    <xf numFmtId="0" fontId="4" fillId="0" borderId="0" xfId="0" applyFont="1" applyBorder="1"/>
    <xf numFmtId="6" fontId="1" fillId="0" borderId="0" xfId="0" applyNumberFormat="1" applyFont="1"/>
    <xf numFmtId="6" fontId="4" fillId="0" borderId="0" xfId="0" applyNumberFormat="1" applyFont="1"/>
    <xf numFmtId="168" fontId="3" fillId="0" borderId="0" xfId="0" applyNumberFormat="1" applyFont="1"/>
    <xf numFmtId="10" fontId="7" fillId="0" borderId="0" xfId="0" applyNumberFormat="1" applyFont="1"/>
    <xf numFmtId="6" fontId="3" fillId="0" borderId="0" xfId="0" applyNumberFormat="1" applyFont="1" applyBorder="1"/>
    <xf numFmtId="6" fontId="0" fillId="0" borderId="0" xfId="0" applyNumberFormat="1" applyFont="1" applyBorder="1"/>
    <xf numFmtId="0" fontId="2" fillId="0" borderId="0" xfId="0" applyFont="1" applyFill="1" applyBorder="1"/>
    <xf numFmtId="10" fontId="0" fillId="0" borderId="0" xfId="0" applyNumberFormat="1" applyBorder="1"/>
    <xf numFmtId="0" fontId="6" fillId="0" borderId="0" xfId="0" applyFont="1" applyBorder="1"/>
    <xf numFmtId="0" fontId="5" fillId="0" borderId="0" xfId="0" applyFont="1" applyBorder="1"/>
    <xf numFmtId="0" fontId="8" fillId="0" borderId="0" xfId="0" applyFont="1" applyBorder="1"/>
    <xf numFmtId="6" fontId="8" fillId="0" borderId="0" xfId="0" applyNumberFormat="1" applyFont="1" applyBorder="1"/>
    <xf numFmtId="6" fontId="0" fillId="0" borderId="0" xfId="0" applyNumberFormat="1" applyFont="1" applyFill="1" applyBorder="1"/>
    <xf numFmtId="10" fontId="6" fillId="0" borderId="0" xfId="0" applyNumberFormat="1" applyFont="1" applyBorder="1"/>
    <xf numFmtId="169" fontId="1" fillId="0" borderId="0" xfId="0" applyNumberFormat="1" applyFont="1" applyBorder="1"/>
    <xf numFmtId="167" fontId="3" fillId="0" borderId="0" xfId="0" applyNumberFormat="1" applyFont="1" applyBorder="1"/>
    <xf numFmtId="167" fontId="4" fillId="0" borderId="0" xfId="0" applyNumberFormat="1" applyFont="1" applyBorder="1"/>
    <xf numFmtId="0" fontId="3" fillId="0" borderId="0" xfId="0" applyFont="1" applyBorder="1"/>
    <xf numFmtId="8" fontId="1" fillId="0" borderId="0" xfId="0" applyNumberFormat="1" applyFont="1" applyBorder="1"/>
    <xf numFmtId="8" fontId="0" fillId="0" borderId="0" xfId="0" applyNumberFormat="1" applyFont="1" applyBorder="1"/>
    <xf numFmtId="2" fontId="1" fillId="0" borderId="0" xfId="0" applyNumberFormat="1" applyFont="1" applyBorder="1"/>
    <xf numFmtId="164" fontId="9" fillId="0" borderId="0" xfId="0" applyNumberFormat="1" applyFont="1" applyBorder="1"/>
    <xf numFmtId="2" fontId="1" fillId="0" borderId="0" xfId="0" applyNumberFormat="1" applyFont="1" applyFill="1" applyBorder="1"/>
    <xf numFmtId="167" fontId="0" fillId="0" borderId="0" xfId="0" applyNumberFormat="1" applyBorder="1"/>
    <xf numFmtId="169" fontId="3" fillId="0" borderId="0" xfId="0" applyNumberFormat="1" applyFont="1" applyBorder="1"/>
    <xf numFmtId="8" fontId="3" fillId="0" borderId="0" xfId="0" applyNumberFormat="1" applyFont="1" applyBorder="1"/>
    <xf numFmtId="8" fontId="4" fillId="0" borderId="0" xfId="0" applyNumberFormat="1" applyFont="1" applyBorder="1"/>
    <xf numFmtId="170" fontId="0" fillId="0" borderId="0" xfId="0" applyNumberFormat="1" applyFont="1" applyBorder="1"/>
    <xf numFmtId="167" fontId="0" fillId="0" borderId="0" xfId="0" applyNumberFormat="1" applyFont="1" applyFill="1" applyBorder="1"/>
    <xf numFmtId="167" fontId="1" fillId="0" borderId="0" xfId="0" applyNumberFormat="1" applyFont="1" applyFill="1" applyBorder="1"/>
    <xf numFmtId="171" fontId="2" fillId="0" borderId="0" xfId="0" applyNumberFormat="1" applyFont="1" applyBorder="1"/>
    <xf numFmtId="168" fontId="1" fillId="0" borderId="0" xfId="0" applyNumberFormat="1" applyFont="1" applyBorder="1"/>
    <xf numFmtId="10" fontId="2" fillId="0" borderId="0" xfId="0" applyNumberFormat="1" applyFont="1" applyBorder="1"/>
    <xf numFmtId="168" fontId="2" fillId="0" borderId="0" xfId="0" applyNumberFormat="1" applyFont="1" applyBorder="1"/>
    <xf numFmtId="167" fontId="5" fillId="0" borderId="0" xfId="0" applyNumberFormat="1" applyFont="1" applyBorder="1"/>
    <xf numFmtId="167" fontId="10" fillId="0" borderId="0" xfId="0" applyNumberFormat="1" applyFont="1" applyBorder="1"/>
    <xf numFmtId="0" fontId="0" fillId="0" borderId="0" xfId="0" applyNumberFormat="1" applyFont="1" applyFill="1" applyBorder="1"/>
    <xf numFmtId="169" fontId="2" fillId="0" borderId="0" xfId="0" applyNumberFormat="1" applyFont="1" applyBorder="1"/>
    <xf numFmtId="165" fontId="11" fillId="0" borderId="0" xfId="0" applyNumberFormat="1" applyFont="1" applyBorder="1"/>
    <xf numFmtId="0" fontId="11" fillId="0" borderId="0" xfId="0" applyNumberFormat="1" applyFont="1" applyFill="1" applyBorder="1"/>
    <xf numFmtId="172" fontId="0" fillId="0" borderId="0" xfId="0" applyNumberFormat="1" applyFont="1" applyBorder="1"/>
    <xf numFmtId="6" fontId="0" fillId="0" borderId="0" xfId="0" applyNumberFormat="1" applyBorder="1"/>
    <xf numFmtId="173" fontId="0" fillId="0" borderId="0" xfId="0" applyNumberFormat="1" applyFont="1" applyBorder="1"/>
    <xf numFmtId="174" fontId="0" fillId="0" borderId="0" xfId="0" applyNumberFormat="1" applyFont="1" applyBorder="1"/>
    <xf numFmtId="174" fontId="0" fillId="0" borderId="0" xfId="0" applyNumberFormat="1" applyFont="1" applyFill="1" applyBorder="1"/>
    <xf numFmtId="174" fontId="2" fillId="0" borderId="0" xfId="0" applyNumberFormat="1" applyFont="1" applyBorder="1"/>
    <xf numFmtId="173" fontId="2" fillId="0" borderId="0" xfId="0" applyNumberFormat="1" applyFont="1" applyBorder="1"/>
    <xf numFmtId="173" fontId="12" fillId="0" borderId="0" xfId="0" applyNumberFormat="1" applyFont="1" applyBorder="1"/>
    <xf numFmtId="174" fontId="1" fillId="0" borderId="0" xfId="0" applyNumberFormat="1" applyFont="1" applyBorder="1"/>
    <xf numFmtId="173" fontId="1" fillId="0" borderId="0" xfId="0" applyNumberFormat="1" applyFont="1" applyBorder="1"/>
    <xf numFmtId="0" fontId="3" fillId="0" borderId="0" xfId="0" applyFont="1" applyFill="1" applyBorder="1"/>
    <xf numFmtId="174" fontId="3" fillId="0" borderId="0" xfId="0" applyNumberFormat="1" applyFont="1" applyFill="1" applyBorder="1"/>
    <xf numFmtId="174" fontId="4" fillId="0" borderId="0" xfId="0" applyNumberFormat="1" applyFont="1" applyFill="1" applyBorder="1"/>
    <xf numFmtId="9" fontId="0" fillId="0" borderId="0" xfId="0" applyNumberFormat="1" applyFont="1" applyBorder="1"/>
    <xf numFmtId="173" fontId="4" fillId="0" borderId="0" xfId="0" applyNumberFormat="1" applyFont="1" applyBorder="1"/>
    <xf numFmtId="173" fontId="3" fillId="0" borderId="0" xfId="0" applyNumberFormat="1" applyFont="1" applyBorder="1"/>
    <xf numFmtId="1" fontId="0" fillId="0" borderId="0" xfId="0" applyNumberFormat="1" applyFont="1" applyBorder="1"/>
    <xf numFmtId="172" fontId="0" fillId="0" borderId="0" xfId="0" applyNumberFormat="1" applyFont="1" applyFill="1" applyBorder="1"/>
    <xf numFmtId="9" fontId="2" fillId="0" borderId="0" xfId="0" applyNumberFormat="1" applyFont="1" applyBorder="1"/>
    <xf numFmtId="171" fontId="1" fillId="0" borderId="0" xfId="0" applyNumberFormat="1" applyFont="1" applyBorder="1"/>
    <xf numFmtId="174" fontId="12" fillId="0" borderId="0" xfId="0" applyNumberFormat="1" applyFont="1" applyFill="1" applyBorder="1"/>
    <xf numFmtId="174" fontId="3" fillId="0" borderId="0" xfId="0" applyNumberFormat="1" applyFont="1" applyBorder="1"/>
    <xf numFmtId="173" fontId="0" fillId="0" borderId="0" xfId="0" applyNumberFormat="1" applyFont="1" applyFill="1" applyBorder="1"/>
    <xf numFmtId="173" fontId="2" fillId="0" borderId="0" xfId="0" applyNumberFormat="1" applyFont="1" applyFill="1" applyBorder="1"/>
    <xf numFmtId="173" fontId="4" fillId="0" borderId="0" xfId="0" applyNumberFormat="1" applyFont="1" applyFill="1" applyBorder="1"/>
    <xf numFmtId="174" fontId="4" fillId="0" borderId="0" xfId="0" applyNumberFormat="1" applyFont="1" applyBorder="1"/>
    <xf numFmtId="167" fontId="2" fillId="0" borderId="0" xfId="0" applyNumberFormat="1" applyFont="1" applyFill="1" applyBorder="1"/>
    <xf numFmtId="167" fontId="0" fillId="0" borderId="0" xfId="0" applyNumberFormat="1" applyFill="1" applyBorder="1"/>
    <xf numFmtId="6" fontId="2" fillId="0" borderId="0" xfId="0" applyNumberFormat="1" applyFont="1" applyFill="1" applyBorder="1"/>
    <xf numFmtId="8" fontId="0" fillId="0" borderId="0" xfId="0" applyNumberFormat="1" applyBorder="1"/>
    <xf numFmtId="1" fontId="0" fillId="0" borderId="0" xfId="0" applyNumberFormat="1" applyBorder="1"/>
    <xf numFmtId="8" fontId="2" fillId="0" borderId="0" xfId="0" applyNumberFormat="1" applyFont="1" applyBorder="1"/>
    <xf numFmtId="9" fontId="0" fillId="0" borderId="0" xfId="0" applyNumberFormat="1" applyBorder="1"/>
    <xf numFmtId="1" fontId="4" fillId="0" borderId="0" xfId="0" applyNumberFormat="1" applyFont="1" applyBorder="1"/>
    <xf numFmtId="166" fontId="0" fillId="0" borderId="0" xfId="0" applyNumberFormat="1" applyFont="1" applyFill="1" applyBorder="1"/>
    <xf numFmtId="166" fontId="0" fillId="0" borderId="0" xfId="0" applyNumberFormat="1" applyFont="1" applyBorder="1"/>
    <xf numFmtId="173" fontId="0" fillId="0" borderId="0" xfId="0" applyNumberFormat="1" applyBorder="1"/>
    <xf numFmtId="0" fontId="2" fillId="0" borderId="0" xfId="0" applyNumberFormat="1" applyFont="1" applyBorder="1"/>
    <xf numFmtId="166" fontId="2" fillId="0" borderId="0" xfId="0" applyNumberFormat="1" applyFont="1" applyBorder="1"/>
    <xf numFmtId="172" fontId="3" fillId="0" borderId="0" xfId="0" applyNumberFormat="1" applyFont="1" applyBorder="1"/>
    <xf numFmtId="176" fontId="0" fillId="0" borderId="0" xfId="0" applyNumberFormat="1" applyFont="1" applyBorder="1"/>
    <xf numFmtId="0" fontId="2" fillId="0" borderId="0" xfId="0" applyFont="1"/>
    <xf numFmtId="8" fontId="2" fillId="0" borderId="0" xfId="0" applyNumberFormat="1" applyFont="1"/>
    <xf numFmtId="0" fontId="0" fillId="0" borderId="0" xfId="0" applyNumberFormat="1" applyFill="1" applyBorder="1"/>
    <xf numFmtId="0" fontId="4" fillId="0" borderId="0" xfId="0" applyFont="1" applyFill="1" applyBorder="1"/>
    <xf numFmtId="165" fontId="4" fillId="0" borderId="0" xfId="0" applyNumberFormat="1" applyFont="1" applyBorder="1"/>
    <xf numFmtId="165" fontId="3" fillId="0" borderId="0" xfId="0" applyNumberFormat="1" applyFont="1" applyBorder="1"/>
    <xf numFmtId="8" fontId="0" fillId="0" borderId="0" xfId="0" applyNumberFormat="1" applyFont="1" applyFill="1" applyBorder="1"/>
    <xf numFmtId="8" fontId="1" fillId="0" borderId="0" xfId="0" applyNumberFormat="1" applyFont="1" applyFill="1" applyBorder="1"/>
    <xf numFmtId="0" fontId="2" fillId="0" borderId="0" xfId="0" applyNumberFormat="1" applyFont="1" applyFill="1" applyBorder="1"/>
    <xf numFmtId="8" fontId="3" fillId="0" borderId="0" xfId="0" applyNumberFormat="1" applyFont="1" applyFill="1" applyBorder="1"/>
    <xf numFmtId="173" fontId="3" fillId="0" borderId="0" xfId="0" applyNumberFormat="1" applyFont="1" applyFill="1" applyBorder="1"/>
    <xf numFmtId="8" fontId="0" fillId="0" borderId="0" xfId="0" applyNumberFormat="1" applyFill="1" applyBorder="1"/>
    <xf numFmtId="164" fontId="0" fillId="0" borderId="0" xfId="0" applyNumberFormat="1" applyFill="1" applyBorder="1"/>
    <xf numFmtId="3" fontId="0" fillId="0" borderId="0" xfId="0" applyNumberFormat="1" applyFont="1" applyBorder="1"/>
    <xf numFmtId="9" fontId="0" fillId="0" borderId="0" xfId="0" applyNumberFormat="1" applyFill="1" applyBorder="1"/>
    <xf numFmtId="0" fontId="13" fillId="0" borderId="0" xfId="0" applyFont="1" applyBorder="1"/>
    <xf numFmtId="8" fontId="13" fillId="0" borderId="0" xfId="0" applyNumberFormat="1" applyFont="1" applyBorder="1"/>
    <xf numFmtId="8" fontId="13" fillId="0" borderId="0" xfId="0" applyNumberFormat="1" applyFont="1" applyFill="1" applyBorder="1"/>
    <xf numFmtId="0" fontId="13" fillId="0" borderId="0" xfId="0" applyFont="1" applyFill="1" applyBorder="1"/>
    <xf numFmtId="1" fontId="1" fillId="0" borderId="0" xfId="0" applyNumberFormat="1" applyFont="1" applyBorder="1"/>
    <xf numFmtId="8" fontId="2" fillId="0" borderId="0" xfId="0" applyNumberFormat="1" applyFont="1" applyFill="1" applyBorder="1"/>
    <xf numFmtId="165" fontId="0" fillId="0" borderId="0" xfId="0" applyNumberFormat="1" applyBorder="1"/>
    <xf numFmtId="176" fontId="2" fillId="0" borderId="0" xfId="0" applyNumberFormat="1" applyFont="1" applyBorder="1"/>
    <xf numFmtId="167" fontId="4" fillId="0" borderId="0" xfId="0" applyNumberFormat="1" applyFont="1" applyFill="1" applyBorder="1"/>
    <xf numFmtId="0" fontId="14" fillId="0" borderId="0" xfId="0" applyFont="1" applyBorder="1"/>
    <xf numFmtId="1" fontId="14" fillId="0" borderId="0" xfId="0" applyNumberFormat="1" applyFont="1" applyBorder="1"/>
    <xf numFmtId="174" fontId="1" fillId="0" borderId="0" xfId="0" applyNumberFormat="1" applyFont="1" applyFill="1" applyBorder="1"/>
    <xf numFmtId="6" fontId="0" fillId="0" borderId="0" xfId="0" applyNumberFormat="1" applyFill="1" applyBorder="1"/>
    <xf numFmtId="173" fontId="14" fillId="0" borderId="0" xfId="0" applyNumberFormat="1" applyFont="1" applyBorder="1"/>
    <xf numFmtId="8" fontId="14" fillId="0" borderId="0" xfId="0" applyNumberFormat="1" applyFont="1" applyBorder="1"/>
    <xf numFmtId="9" fontId="14" fillId="0" borderId="0" xfId="0" applyNumberFormat="1" applyFont="1" applyBorder="1"/>
    <xf numFmtId="6" fontId="15" fillId="0" borderId="0" xfId="0" applyNumberFormat="1" applyFont="1" applyBorder="1"/>
    <xf numFmtId="169" fontId="15" fillId="0" borderId="0" xfId="0" applyNumberFormat="1" applyFont="1" applyBorder="1"/>
    <xf numFmtId="175" fontId="2" fillId="0" borderId="0" xfId="0" applyNumberFormat="1" applyFont="1" applyBorder="1"/>
    <xf numFmtId="169" fontId="14" fillId="0" borderId="0" xfId="0" applyNumberFormat="1" applyFont="1" applyBorder="1"/>
    <xf numFmtId="17" fontId="0" fillId="0" borderId="0" xfId="0" applyNumberFormat="1" applyFont="1" applyBorder="1"/>
    <xf numFmtId="6" fontId="14" fillId="0" borderId="0" xfId="0" applyNumberFormat="1" applyFont="1" applyBorder="1"/>
    <xf numFmtId="174" fontId="2" fillId="0" borderId="0" xfId="0" applyNumberFormat="1" applyFont="1" applyFill="1" applyBorder="1"/>
    <xf numFmtId="167" fontId="14" fillId="0" borderId="0" xfId="0" applyNumberFormat="1" applyFont="1" applyBorder="1"/>
    <xf numFmtId="168" fontId="14" fillId="0" borderId="0" xfId="0" applyNumberFormat="1" applyFont="1" applyBorder="1"/>
    <xf numFmtId="8" fontId="16" fillId="0" borderId="0" xfId="0" applyNumberFormat="1" applyFont="1" applyBorder="1"/>
    <xf numFmtId="10" fontId="14" fillId="0" borderId="0" xfId="0" applyNumberFormat="1" applyFont="1" applyBorder="1"/>
    <xf numFmtId="170" fontId="14" fillId="0" borderId="0" xfId="0" applyNumberFormat="1" applyFont="1" applyBorder="1"/>
    <xf numFmtId="1" fontId="2" fillId="0" borderId="0" xfId="0" applyNumberFormat="1" applyFont="1" applyBorder="1"/>
    <xf numFmtId="1" fontId="17" fillId="0" borderId="0" xfId="0" applyNumberFormat="1" applyFont="1" applyBorder="1"/>
    <xf numFmtId="173" fontId="1" fillId="0" borderId="0" xfId="0" applyNumberFormat="1" applyFont="1" applyFill="1" applyBorder="1"/>
    <xf numFmtId="4" fontId="0" fillId="0" borderId="0" xfId="0" applyNumberFormat="1" applyFont="1" applyBorder="1"/>
    <xf numFmtId="167" fontId="3" fillId="0" borderId="0" xfId="0" applyNumberFormat="1" applyFont="1" applyFill="1" applyBorder="1"/>
    <xf numFmtId="0" fontId="17" fillId="0" borderId="0" xfId="0" applyFont="1" applyBorder="1"/>
    <xf numFmtId="173" fontId="17" fillId="0" borderId="0" xfId="0" applyNumberFormat="1" applyFont="1" applyBorder="1"/>
    <xf numFmtId="8" fontId="17" fillId="0" borderId="0" xfId="0" applyNumberFormat="1" applyFont="1" applyBorder="1"/>
    <xf numFmtId="166" fontId="4" fillId="0" borderId="0" xfId="0" applyNumberFormat="1" applyFont="1" applyFill="1" applyBorder="1"/>
    <xf numFmtId="166" fontId="3" fillId="0" borderId="0" xfId="0" applyNumberFormat="1" applyFont="1" applyFill="1" applyBorder="1"/>
    <xf numFmtId="175" fontId="0" fillId="0" borderId="0" xfId="0" applyNumberFormat="1" applyFont="1" applyBorder="1"/>
    <xf numFmtId="171" fontId="1" fillId="0" borderId="0" xfId="0" applyNumberFormat="1" applyFont="1" applyFill="1" applyBorder="1"/>
    <xf numFmtId="1" fontId="1" fillId="0" borderId="0" xfId="0" applyNumberFormat="1" applyFont="1" applyFill="1" applyBorder="1"/>
    <xf numFmtId="175" fontId="3" fillId="0" borderId="0" xfId="0" applyNumberFormat="1" applyFont="1" applyBorder="1"/>
    <xf numFmtId="3" fontId="0" fillId="0" borderId="0" xfId="0" applyNumberFormat="1" applyBorder="1"/>
    <xf numFmtId="175" fontId="2" fillId="0" borderId="0" xfId="0" applyNumberFormat="1" applyFont="1" applyFill="1" applyBorder="1"/>
    <xf numFmtId="174" fontId="0" fillId="0" borderId="0" xfId="0" applyNumberFormat="1" applyFill="1" applyBorder="1"/>
    <xf numFmtId="174" fontId="0" fillId="0" borderId="0" xfId="0" applyNumberFormat="1" applyBorder="1"/>
    <xf numFmtId="9" fontId="1" fillId="0" borderId="0" xfId="0" applyNumberFormat="1" applyFont="1" applyBorder="1"/>
    <xf numFmtId="164" fontId="2" fillId="0" borderId="0" xfId="0" applyNumberFormat="1" applyFont="1" applyFill="1" applyBorder="1"/>
    <xf numFmtId="8" fontId="5" fillId="0" borderId="0" xfId="0" applyNumberFormat="1" applyFont="1" applyBorder="1"/>
    <xf numFmtId="0" fontId="4" fillId="0" borderId="0" xfId="0" applyNumberFormat="1" applyFont="1" applyFill="1" applyBorder="1"/>
    <xf numFmtId="2" fontId="0" fillId="0" borderId="0" xfId="0" applyNumberFormat="1" applyFont="1" applyBorder="1"/>
    <xf numFmtId="4" fontId="1" fillId="0" borderId="0" xfId="0" applyNumberFormat="1" applyFont="1" applyBorder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Z281"/>
  <sheetViews>
    <sheetView tabSelected="1" topLeftCell="A233" workbookViewId="0">
      <selection activeCell="A254" sqref="A254"/>
    </sheetView>
  </sheetViews>
  <sheetFormatPr baseColWidth="10" defaultRowHeight="13.2"/>
  <cols>
    <col min="1" max="1" width="5.21875" style="1" customWidth="1"/>
    <col min="2" max="2" width="26.44140625" style="1" customWidth="1"/>
    <col min="3" max="3" width="21.88671875" style="1" customWidth="1"/>
    <col min="4" max="4" width="24.5546875" style="1" customWidth="1"/>
    <col min="5" max="5" width="23" style="1" customWidth="1"/>
    <col min="6" max="6" width="21.77734375" style="1" customWidth="1"/>
    <col min="7" max="7" width="17.77734375" style="1" customWidth="1"/>
    <col min="8" max="8" width="18.44140625" style="1" customWidth="1"/>
    <col min="9" max="9" width="15.109375" style="1" customWidth="1"/>
    <col min="10" max="10" width="16.33203125" style="1" customWidth="1"/>
    <col min="11" max="11" width="6.109375" style="1" customWidth="1"/>
    <col min="12" max="12" width="15.88671875" style="1" customWidth="1"/>
    <col min="13" max="13" width="13.88671875" style="1" customWidth="1"/>
    <col min="14" max="14" width="5.44140625" style="1" customWidth="1"/>
    <col min="15" max="15" width="22" style="1" customWidth="1"/>
    <col min="16" max="16" width="20.5546875" style="1" customWidth="1"/>
    <col min="17" max="17" width="22" style="1" customWidth="1"/>
    <col min="18" max="18" width="16.6640625" style="1" customWidth="1"/>
    <col min="19" max="19" width="13.77734375" style="1" customWidth="1"/>
    <col min="20" max="20" width="12.33203125" style="1" customWidth="1"/>
    <col min="21" max="21" width="11.5546875" style="1"/>
    <col min="22" max="22" width="10.88671875" style="1" customWidth="1"/>
    <col min="23" max="23" width="9.44140625" style="1" customWidth="1"/>
    <col min="24" max="24" width="6.109375" style="1" customWidth="1"/>
    <col min="25" max="25" width="17" style="1" customWidth="1"/>
    <col min="26" max="27" width="12.44140625" style="1" customWidth="1"/>
    <col min="28" max="28" width="16.44140625" style="1" customWidth="1"/>
    <col min="29" max="29" width="14" style="1" customWidth="1"/>
    <col min="30" max="30" width="10.6640625" style="1" customWidth="1"/>
    <col min="31" max="31" width="10.33203125" style="1" customWidth="1"/>
    <col min="32" max="32" width="13.6640625" style="1" customWidth="1"/>
    <col min="33" max="33" width="12.88671875" style="1" customWidth="1"/>
    <col min="34" max="34" width="0.109375" style="1" customWidth="1"/>
    <col min="35" max="35" width="0.44140625" style="1" customWidth="1"/>
    <col min="36" max="36" width="4.6640625" style="1" customWidth="1"/>
    <col min="37" max="37" width="17.88671875" style="1" customWidth="1"/>
    <col min="38" max="38" width="14.33203125" style="1" customWidth="1"/>
    <col min="39" max="39" width="14.109375" style="1" customWidth="1"/>
    <col min="40" max="40" width="13.6640625" style="1" customWidth="1"/>
    <col min="41" max="41" width="13.109375" style="1" customWidth="1"/>
    <col min="42" max="16384" width="11.5546875" style="1"/>
  </cols>
  <sheetData>
    <row r="1" spans="1:156">
      <c r="A1" s="2"/>
      <c r="B1" s="2" t="s">
        <v>79</v>
      </c>
      <c r="C1" s="2"/>
      <c r="D1" s="23"/>
      <c r="E1" s="2"/>
      <c r="F1" s="23" t="s">
        <v>73</v>
      </c>
      <c r="G1" s="2" t="s">
        <v>55</v>
      </c>
      <c r="H1" s="2"/>
      <c r="I1" s="15"/>
      <c r="J1" s="2"/>
      <c r="K1" s="19"/>
      <c r="L1" s="39"/>
      <c r="M1" s="19"/>
      <c r="N1" s="23"/>
      <c r="O1" s="23"/>
      <c r="P1" s="2"/>
      <c r="Q1" s="2"/>
      <c r="R1" s="23"/>
      <c r="S1" s="2"/>
      <c r="T1" s="21"/>
      <c r="U1" s="2"/>
      <c r="AA1" s="2"/>
      <c r="AB1" s="26"/>
      <c r="AG1" s="2"/>
      <c r="AM1" s="2"/>
      <c r="AR1" s="2"/>
      <c r="AU1" s="2"/>
      <c r="AW1" s="2"/>
      <c r="AZ1" s="2"/>
      <c r="BE1" s="2"/>
      <c r="BI1" s="2"/>
      <c r="BJ1" s="2"/>
      <c r="BL1" s="3"/>
      <c r="BN1" s="2"/>
      <c r="BO1" s="2"/>
      <c r="BQ1" s="2"/>
      <c r="BT1" s="2"/>
      <c r="DC1" s="1" t="s">
        <v>0</v>
      </c>
      <c r="DQ1" s="1" t="s">
        <v>1</v>
      </c>
      <c r="EE1" s="1" t="s">
        <v>2</v>
      </c>
      <c r="ES1" s="1" t="s">
        <v>3</v>
      </c>
      <c r="EZ1" s="1" t="s">
        <v>4</v>
      </c>
    </row>
    <row r="2" spans="1:156">
      <c r="B2" s="2"/>
      <c r="C2" s="2"/>
      <c r="D2" s="2"/>
      <c r="E2" s="23"/>
      <c r="F2" s="23"/>
      <c r="G2" s="2"/>
      <c r="H2" s="2"/>
      <c r="I2" s="20"/>
      <c r="J2" s="2"/>
      <c r="K2" s="19"/>
      <c r="R2" s="23"/>
      <c r="S2" s="23"/>
      <c r="T2" s="21"/>
      <c r="U2" s="2"/>
      <c r="AA2" s="2"/>
      <c r="AB2" s="26"/>
      <c r="AF2" s="62"/>
      <c r="AG2" s="2"/>
      <c r="AK2" s="23"/>
      <c r="AL2" s="23"/>
      <c r="AM2" s="2"/>
      <c r="AN2" s="23"/>
      <c r="AO2" s="2"/>
      <c r="AP2" s="2"/>
      <c r="AR2" s="2"/>
      <c r="AU2" s="2"/>
      <c r="BA2" s="2"/>
      <c r="BE2" s="2"/>
      <c r="BG2" s="2"/>
      <c r="BN2" s="2"/>
      <c r="BQ2" s="15"/>
      <c r="BR2" s="15"/>
      <c r="BT2" s="12"/>
      <c r="BU2" s="2"/>
      <c r="CB2" s="2"/>
    </row>
    <row r="3" spans="1:156">
      <c r="A3" s="15" t="s">
        <v>5</v>
      </c>
      <c r="B3" s="26" t="s">
        <v>6</v>
      </c>
      <c r="C3" s="2" t="s">
        <v>7</v>
      </c>
      <c r="D3" s="2" t="s">
        <v>18</v>
      </c>
      <c r="E3" s="2" t="s">
        <v>19</v>
      </c>
      <c r="F3" s="2" t="s">
        <v>9</v>
      </c>
      <c r="G3" s="2" t="s">
        <v>36</v>
      </c>
      <c r="H3" s="2" t="s">
        <v>36</v>
      </c>
      <c r="I3" s="179">
        <f>I211</f>
        <v>0</v>
      </c>
      <c r="J3" s="51">
        <f>J211</f>
        <v>0</v>
      </c>
      <c r="L3" s="3" t="s">
        <v>102</v>
      </c>
      <c r="M3" s="2" t="s">
        <v>104</v>
      </c>
      <c r="O3" s="2" t="s">
        <v>235</v>
      </c>
      <c r="P3" s="2"/>
      <c r="Q3" s="2"/>
      <c r="R3" s="2"/>
      <c r="S3" s="15"/>
      <c r="T3" s="15"/>
      <c r="U3" s="2"/>
      <c r="X3" s="7"/>
      <c r="Z3" s="50"/>
      <c r="AA3" s="26"/>
      <c r="AB3" s="48"/>
      <c r="AF3" s="2"/>
      <c r="AG3" s="2"/>
      <c r="AL3" s="18"/>
      <c r="AM3" s="38"/>
      <c r="AN3" s="18"/>
      <c r="AO3" s="26"/>
      <c r="AP3" s="26"/>
      <c r="AQ3" s="2"/>
      <c r="AR3" s="26"/>
      <c r="AS3" s="61"/>
      <c r="AU3" s="2"/>
      <c r="AV3" s="2"/>
      <c r="AW3" s="2"/>
      <c r="AX3" s="2"/>
      <c r="AY3" s="2"/>
      <c r="AZ3" s="23"/>
      <c r="BD3" s="12"/>
      <c r="BE3" s="15"/>
      <c r="BI3" s="15"/>
      <c r="BJ3" s="15"/>
      <c r="BK3" s="15"/>
      <c r="BL3" s="19"/>
      <c r="BN3" s="18"/>
      <c r="BT3" s="15"/>
    </row>
    <row r="4" spans="1:156">
      <c r="C4" s="2" t="s">
        <v>8</v>
      </c>
      <c r="D4" s="2" t="s">
        <v>17</v>
      </c>
      <c r="E4" s="2" t="s">
        <v>20</v>
      </c>
      <c r="F4" s="2" t="s">
        <v>8</v>
      </c>
      <c r="G4" s="2" t="s">
        <v>72</v>
      </c>
      <c r="H4" s="2" t="s">
        <v>54</v>
      </c>
      <c r="I4" s="1">
        <f>I212</f>
        <v>0</v>
      </c>
      <c r="J4" s="2">
        <f>J212</f>
        <v>0</v>
      </c>
      <c r="L4" s="23" t="s">
        <v>103</v>
      </c>
      <c r="M4" s="23"/>
      <c r="Q4" s="2"/>
      <c r="R4" s="2"/>
      <c r="T4" s="15"/>
      <c r="AO4" s="20"/>
      <c r="AP4" s="20"/>
      <c r="AR4" s="20"/>
      <c r="AW4" s="2"/>
      <c r="AX4" s="2"/>
      <c r="AY4" s="15"/>
      <c r="AZ4" s="19"/>
      <c r="BA4" s="19"/>
      <c r="BB4" s="19"/>
      <c r="BD4" s="12"/>
      <c r="BE4" s="18"/>
      <c r="BI4" s="15"/>
      <c r="BJ4" s="15"/>
      <c r="BK4" s="15"/>
      <c r="BT4" s="15"/>
    </row>
    <row r="5" spans="1:156">
      <c r="B5" s="38"/>
      <c r="C5" s="15" t="s">
        <v>53</v>
      </c>
      <c r="D5" s="15" t="s">
        <v>52</v>
      </c>
      <c r="E5" s="38"/>
      <c r="F5" s="74" t="s">
        <v>30</v>
      </c>
      <c r="G5" s="23" t="s">
        <v>56</v>
      </c>
      <c r="O5" s="73"/>
      <c r="P5" s="78"/>
      <c r="T5" s="15"/>
      <c r="AK5" s="15"/>
      <c r="AY5" s="15"/>
      <c r="AZ5" s="15"/>
      <c r="BA5" s="15"/>
      <c r="BE5" s="15"/>
      <c r="BF5" s="15"/>
      <c r="BI5" s="15"/>
      <c r="BK5" s="15"/>
      <c r="BT5" s="19"/>
    </row>
    <row r="6" spans="1:156">
      <c r="G6" s="52"/>
      <c r="O6" s="15" t="s">
        <v>105</v>
      </c>
      <c r="P6" s="1">
        <v>35</v>
      </c>
      <c r="Q6" s="78"/>
      <c r="R6" s="7"/>
      <c r="T6" s="19"/>
      <c r="AK6" s="15"/>
      <c r="AM6" s="38"/>
      <c r="AN6" s="11"/>
      <c r="AO6" s="20"/>
      <c r="AP6" s="17"/>
      <c r="AR6" s="17"/>
      <c r="AS6" s="52"/>
      <c r="AY6" s="19"/>
      <c r="AZ6" s="19"/>
      <c r="BI6" s="19"/>
      <c r="BT6" s="19"/>
    </row>
    <row r="7" spans="1:156">
      <c r="A7" s="1">
        <v>1</v>
      </c>
      <c r="B7" s="74" t="s">
        <v>31</v>
      </c>
      <c r="C7" s="78">
        <v>10.8</v>
      </c>
      <c r="D7" s="102">
        <v>69</v>
      </c>
      <c r="E7" s="40"/>
      <c r="F7" s="79">
        <v>14.632999999999999</v>
      </c>
      <c r="G7" s="104">
        <v>261.20999999999998</v>
      </c>
      <c r="H7" s="52">
        <v>2.1800000000000002</v>
      </c>
      <c r="I7" s="179" t="str">
        <f t="shared" ref="I7:I32" si="0">I214</f>
        <v xml:space="preserve">Faktor bei </v>
      </c>
      <c r="J7" s="76" t="e">
        <f>F7*I7</f>
        <v>#VALUE!</v>
      </c>
      <c r="L7" s="103" t="s">
        <v>35</v>
      </c>
      <c r="M7" s="15" t="s">
        <v>105</v>
      </c>
      <c r="O7" s="19" t="s">
        <v>107</v>
      </c>
      <c r="P7" s="1">
        <v>25</v>
      </c>
      <c r="Q7" s="138"/>
      <c r="R7" s="139"/>
      <c r="S7" s="138"/>
      <c r="T7" s="19"/>
      <c r="AK7" s="15"/>
      <c r="AM7" s="11"/>
      <c r="AN7" s="11"/>
      <c r="AO7" s="20"/>
      <c r="AP7" s="17"/>
      <c r="AR7" s="17"/>
      <c r="AS7" s="52"/>
      <c r="AZ7" s="19"/>
      <c r="BI7" s="19"/>
      <c r="BL7" s="15"/>
    </row>
    <row r="8" spans="1:156">
      <c r="A8" s="1">
        <v>2</v>
      </c>
      <c r="B8" s="39" t="s">
        <v>86</v>
      </c>
      <c r="C8" s="12">
        <v>11.401</v>
      </c>
      <c r="D8" s="104" t="s">
        <v>279</v>
      </c>
      <c r="E8" s="104">
        <v>55.66</v>
      </c>
      <c r="F8" s="39">
        <v>14.38</v>
      </c>
      <c r="G8" s="52">
        <v>256.68</v>
      </c>
      <c r="H8" s="52">
        <v>2.14</v>
      </c>
      <c r="I8" s="179" t="str">
        <f t="shared" si="0"/>
        <v>19 % MWSt</v>
      </c>
      <c r="J8" s="76" t="e">
        <f t="shared" ref="J8:J71" si="1">F8*I8</f>
        <v>#VALUE!</v>
      </c>
      <c r="L8" s="89" t="s">
        <v>35</v>
      </c>
      <c r="M8" s="19" t="s">
        <v>107</v>
      </c>
      <c r="O8" s="15" t="s">
        <v>113</v>
      </c>
      <c r="P8" s="1">
        <v>22</v>
      </c>
      <c r="AK8" s="15"/>
      <c r="AM8" s="11"/>
      <c r="AN8" s="11"/>
      <c r="AO8" s="20"/>
      <c r="AP8" s="17"/>
      <c r="AR8" s="17"/>
      <c r="AS8" s="52"/>
      <c r="AZ8" s="19"/>
      <c r="BI8" s="19"/>
      <c r="BL8" s="15"/>
      <c r="BN8" s="18"/>
      <c r="BT8" s="2"/>
      <c r="BU8" s="2"/>
      <c r="BV8" s="2"/>
      <c r="BW8" s="2"/>
      <c r="BX8" s="2"/>
    </row>
    <row r="9" spans="1:156">
      <c r="A9" s="1">
        <v>3</v>
      </c>
      <c r="B9" s="32" t="s">
        <v>87</v>
      </c>
      <c r="C9" s="98">
        <v>7.8</v>
      </c>
      <c r="D9" s="59">
        <v>28.8</v>
      </c>
      <c r="E9" s="32"/>
      <c r="F9" s="85">
        <v>9.4</v>
      </c>
      <c r="G9" s="59">
        <v>167.79</v>
      </c>
      <c r="H9" s="59">
        <v>1.4</v>
      </c>
      <c r="I9" s="179">
        <f t="shared" si="0"/>
        <v>0</v>
      </c>
      <c r="J9" s="76">
        <f t="shared" si="1"/>
        <v>0</v>
      </c>
      <c r="L9" s="89" t="s">
        <v>35</v>
      </c>
      <c r="M9" s="15" t="str">
        <f>M8</f>
        <v>Bayern</v>
      </c>
      <c r="O9" s="19" t="s">
        <v>109</v>
      </c>
      <c r="P9" s="18">
        <v>13</v>
      </c>
      <c r="Q9" s="138"/>
      <c r="AK9" s="15"/>
      <c r="AM9" s="11"/>
      <c r="AN9" s="11"/>
      <c r="AO9" s="20"/>
      <c r="AP9" s="17"/>
      <c r="AR9" s="17"/>
      <c r="AS9" s="52"/>
      <c r="AZ9" s="19"/>
      <c r="BV9" s="15"/>
      <c r="BX9" s="15"/>
    </row>
    <row r="10" spans="1:156">
      <c r="A10" s="1">
        <v>4</v>
      </c>
      <c r="B10" s="39" t="s">
        <v>85</v>
      </c>
      <c r="C10" s="77">
        <v>16.59</v>
      </c>
      <c r="D10" s="113">
        <v>34.74</v>
      </c>
      <c r="E10" s="52">
        <v>167.69</v>
      </c>
      <c r="F10" s="76">
        <v>19.452000000000002</v>
      </c>
      <c r="G10" s="52">
        <v>347.22</v>
      </c>
      <c r="H10" s="52">
        <v>2.89</v>
      </c>
      <c r="I10" s="179">
        <f t="shared" si="0"/>
        <v>1.19</v>
      </c>
      <c r="J10" s="76">
        <f t="shared" si="1"/>
        <v>23.147880000000001</v>
      </c>
      <c r="L10" s="10" t="s">
        <v>34</v>
      </c>
      <c r="M10" s="19" t="s">
        <v>106</v>
      </c>
      <c r="O10" s="15" t="s">
        <v>234</v>
      </c>
      <c r="P10" s="1">
        <v>11</v>
      </c>
      <c r="Q10" s="138"/>
      <c r="R10" s="138"/>
      <c r="AK10" s="15"/>
      <c r="AM10" s="11"/>
      <c r="AN10" s="11"/>
      <c r="AO10" s="20"/>
      <c r="AP10" s="17"/>
      <c r="AR10" s="17"/>
      <c r="AS10" s="52"/>
    </row>
    <row r="11" spans="1:156">
      <c r="A11" s="18">
        <v>5</v>
      </c>
      <c r="B11" s="39" t="s">
        <v>74</v>
      </c>
      <c r="C11" s="77">
        <v>13.367000000000001</v>
      </c>
      <c r="D11" s="52">
        <v>47.61</v>
      </c>
      <c r="E11" s="52">
        <v>74.400000000000006</v>
      </c>
      <c r="F11" s="77">
        <v>16.425000000000001</v>
      </c>
      <c r="G11" s="52">
        <v>293.19</v>
      </c>
      <c r="H11" s="52">
        <v>2.44</v>
      </c>
      <c r="I11" s="179">
        <f t="shared" si="0"/>
        <v>1.19</v>
      </c>
      <c r="J11" s="76">
        <f t="shared" si="1"/>
        <v>19.545750000000002</v>
      </c>
      <c r="L11" s="15" t="s">
        <v>35</v>
      </c>
      <c r="M11" s="19" t="s">
        <v>108</v>
      </c>
      <c r="O11" s="19" t="s">
        <v>108</v>
      </c>
      <c r="P11" s="18">
        <v>11</v>
      </c>
      <c r="Q11" s="138"/>
      <c r="R11" s="138"/>
      <c r="S11" s="138"/>
      <c r="T11" s="138"/>
      <c r="AF11" s="28"/>
      <c r="AK11" s="15"/>
      <c r="AM11" s="11"/>
      <c r="AN11" s="11"/>
      <c r="AO11" s="20"/>
      <c r="AP11" s="17"/>
      <c r="AR11" s="17"/>
      <c r="AS11" s="52"/>
    </row>
    <row r="12" spans="1:156">
      <c r="A12" s="18">
        <v>6</v>
      </c>
      <c r="B12" s="74" t="s">
        <v>10</v>
      </c>
      <c r="C12" s="77">
        <v>7.5519999999999996</v>
      </c>
      <c r="D12" s="102" t="s">
        <v>312</v>
      </c>
      <c r="E12" s="40"/>
      <c r="F12" s="75">
        <v>12.099</v>
      </c>
      <c r="G12" s="52">
        <v>215.97</v>
      </c>
      <c r="H12" s="52">
        <v>1.8</v>
      </c>
      <c r="I12" s="179">
        <f t="shared" si="0"/>
        <v>1.19</v>
      </c>
      <c r="J12" s="76">
        <f t="shared" si="1"/>
        <v>14.39781</v>
      </c>
      <c r="L12" s="103" t="s">
        <v>35</v>
      </c>
      <c r="M12" s="19" t="str">
        <f>M8</f>
        <v>Bayern</v>
      </c>
      <c r="O12" s="19" t="s">
        <v>106</v>
      </c>
      <c r="P12" s="18">
        <v>11</v>
      </c>
      <c r="Q12" s="138"/>
      <c r="R12" s="138"/>
      <c r="S12" s="138"/>
      <c r="T12" s="138"/>
      <c r="U12" s="138"/>
      <c r="V12" s="138"/>
      <c r="W12" s="138"/>
      <c r="AF12" s="28"/>
      <c r="AK12" s="15"/>
      <c r="AM12" s="11"/>
      <c r="AN12" s="11"/>
      <c r="AO12" s="20"/>
      <c r="AP12" s="17"/>
      <c r="AR12" s="17"/>
      <c r="AS12" s="52"/>
    </row>
    <row r="13" spans="1:156">
      <c r="A13" s="1">
        <v>7</v>
      </c>
      <c r="B13" s="23" t="s">
        <v>254</v>
      </c>
      <c r="C13" s="140">
        <v>10.936999999999999</v>
      </c>
      <c r="D13" s="51">
        <v>59.65</v>
      </c>
      <c r="E13" s="2"/>
      <c r="F13" s="2">
        <v>14.250999999999999</v>
      </c>
      <c r="G13" s="51">
        <v>254.38</v>
      </c>
      <c r="H13" s="51">
        <v>2.12</v>
      </c>
      <c r="I13" s="179">
        <f t="shared" si="0"/>
        <v>1.19</v>
      </c>
      <c r="J13" s="76">
        <f t="shared" si="1"/>
        <v>16.958689999999997</v>
      </c>
      <c r="L13" s="133" t="s">
        <v>35</v>
      </c>
      <c r="M13" s="23" t="s">
        <v>119</v>
      </c>
      <c r="O13" s="19" t="s">
        <v>114</v>
      </c>
      <c r="P13" s="18">
        <v>10</v>
      </c>
      <c r="Q13" s="138"/>
      <c r="R13" s="138"/>
      <c r="S13" s="138"/>
      <c r="AF13" s="28"/>
      <c r="AK13" s="15"/>
      <c r="AM13" s="11"/>
      <c r="AN13" s="11"/>
      <c r="AO13" s="20"/>
      <c r="AP13" s="17"/>
      <c r="AR13" s="17"/>
      <c r="AS13" s="52"/>
    </row>
    <row r="14" spans="1:156">
      <c r="A14" s="18">
        <v>8</v>
      </c>
      <c r="B14" s="39" t="s">
        <v>222</v>
      </c>
      <c r="C14" s="78">
        <v>8.6359999999999992</v>
      </c>
      <c r="D14" s="104">
        <v>55.82</v>
      </c>
      <c r="E14" s="104">
        <v>92.29</v>
      </c>
      <c r="F14" s="78">
        <v>12.25</v>
      </c>
      <c r="G14" s="104">
        <v>218.66</v>
      </c>
      <c r="H14" s="104">
        <v>1.82</v>
      </c>
      <c r="I14" s="179">
        <f t="shared" si="0"/>
        <v>1.19</v>
      </c>
      <c r="J14" s="76">
        <f t="shared" si="1"/>
        <v>14.577499999999999</v>
      </c>
      <c r="L14" s="10" t="s">
        <v>35</v>
      </c>
      <c r="M14" s="19" t="s">
        <v>105</v>
      </c>
      <c r="O14" s="19" t="s">
        <v>116</v>
      </c>
      <c r="P14" s="18">
        <v>9</v>
      </c>
      <c r="Q14" s="138"/>
      <c r="R14" s="138"/>
      <c r="AF14" s="28"/>
      <c r="AK14" s="15"/>
      <c r="AM14" s="11"/>
      <c r="AN14" s="11"/>
      <c r="AO14" s="20"/>
      <c r="AP14" s="17"/>
      <c r="AR14" s="17"/>
      <c r="AS14" s="52"/>
      <c r="AV14" s="18"/>
    </row>
    <row r="15" spans="1:156">
      <c r="A15" s="1">
        <v>9</v>
      </c>
      <c r="B15" s="39" t="s">
        <v>48</v>
      </c>
      <c r="C15" s="39">
        <v>11.62</v>
      </c>
      <c r="D15" s="11">
        <v>28.66</v>
      </c>
      <c r="E15" s="104">
        <v>115.58</v>
      </c>
      <c r="F15" s="39">
        <v>13.853999999999999</v>
      </c>
      <c r="G15" s="154">
        <v>247.3</v>
      </c>
      <c r="H15" s="154">
        <v>2.06</v>
      </c>
      <c r="I15" s="179">
        <f t="shared" si="0"/>
        <v>1.19</v>
      </c>
      <c r="J15" s="76">
        <f t="shared" si="1"/>
        <v>16.486259999999998</v>
      </c>
      <c r="L15" s="89" t="s">
        <v>45</v>
      </c>
      <c r="M15" s="19" t="s">
        <v>109</v>
      </c>
      <c r="O15" s="19" t="s">
        <v>117</v>
      </c>
      <c r="P15" s="18">
        <v>9</v>
      </c>
      <c r="Q15" s="138"/>
      <c r="S15" s="89"/>
      <c r="AC15" s="26"/>
      <c r="AD15" s="62"/>
      <c r="AE15" s="2"/>
      <c r="AF15" s="28"/>
      <c r="AK15" s="15"/>
      <c r="AM15" s="11"/>
      <c r="AN15" s="11"/>
      <c r="AO15" s="20"/>
      <c r="AP15" s="17"/>
      <c r="AR15" s="17"/>
      <c r="AS15" s="52"/>
      <c r="AV15" s="18"/>
    </row>
    <row r="16" spans="1:156">
      <c r="A16" s="1">
        <v>10</v>
      </c>
      <c r="B16" s="39" t="s">
        <v>88</v>
      </c>
      <c r="C16" s="151">
        <v>9.782</v>
      </c>
      <c r="D16" s="12" t="s">
        <v>131</v>
      </c>
      <c r="E16" s="104">
        <v>78</v>
      </c>
      <c r="F16" s="39">
        <v>11.68</v>
      </c>
      <c r="G16" s="104">
        <v>208.48</v>
      </c>
      <c r="H16" s="104">
        <v>1.73</v>
      </c>
      <c r="I16" s="179">
        <f t="shared" si="0"/>
        <v>1.19</v>
      </c>
      <c r="J16" s="76">
        <f t="shared" si="1"/>
        <v>13.899199999999999</v>
      </c>
      <c r="L16" s="10" t="s">
        <v>35</v>
      </c>
      <c r="M16" s="19" t="s">
        <v>110</v>
      </c>
      <c r="O16" s="19" t="s">
        <v>112</v>
      </c>
      <c r="P16" s="18">
        <v>7</v>
      </c>
      <c r="Q16" s="138"/>
      <c r="R16" s="138"/>
      <c r="AK16" s="15"/>
      <c r="AM16" s="11"/>
      <c r="AN16" s="11"/>
      <c r="AO16" s="20"/>
      <c r="AP16" s="17"/>
      <c r="AR16" s="17"/>
      <c r="AS16" s="52"/>
      <c r="AV16" s="18"/>
    </row>
    <row r="17" spans="1:107">
      <c r="A17" s="1">
        <v>11</v>
      </c>
      <c r="B17" s="83" t="s">
        <v>49</v>
      </c>
      <c r="C17" s="94">
        <v>17.95</v>
      </c>
      <c r="D17" s="58" t="s">
        <v>50</v>
      </c>
      <c r="E17" s="50"/>
      <c r="F17" s="50">
        <v>22.594000000000001</v>
      </c>
      <c r="G17" s="58">
        <v>403.31</v>
      </c>
      <c r="H17" s="58">
        <v>3.36</v>
      </c>
      <c r="I17" s="179">
        <f t="shared" si="0"/>
        <v>1.19</v>
      </c>
      <c r="J17" s="76">
        <f t="shared" si="1"/>
        <v>26.886859999999999</v>
      </c>
      <c r="L17" s="126" t="s">
        <v>35</v>
      </c>
      <c r="M17" s="18" t="str">
        <f>M8</f>
        <v>Bayern</v>
      </c>
      <c r="O17" s="19" t="s">
        <v>121</v>
      </c>
      <c r="P17" s="18">
        <v>6</v>
      </c>
      <c r="Q17" s="138"/>
      <c r="R17" s="138"/>
      <c r="AA17" s="26"/>
      <c r="AB17" s="48"/>
      <c r="AC17" s="2"/>
      <c r="AD17" s="2"/>
      <c r="AE17" s="2"/>
      <c r="AF17" s="28"/>
      <c r="AK17" s="15"/>
      <c r="AM17" s="11"/>
      <c r="AN17" s="11"/>
      <c r="AO17" s="20"/>
      <c r="AP17" s="17"/>
      <c r="AR17" s="17"/>
      <c r="AS17" s="52"/>
      <c r="AV17" s="18"/>
    </row>
    <row r="18" spans="1:107">
      <c r="A18" s="1">
        <v>12</v>
      </c>
      <c r="B18" s="39" t="s">
        <v>41</v>
      </c>
      <c r="C18" s="77">
        <v>11.73</v>
      </c>
      <c r="D18" s="141" t="s">
        <v>255</v>
      </c>
      <c r="E18" s="52"/>
      <c r="F18" s="18">
        <v>12.753</v>
      </c>
      <c r="G18" s="52">
        <v>227.64</v>
      </c>
      <c r="H18" s="52">
        <v>1.9</v>
      </c>
      <c r="I18" s="179">
        <f t="shared" si="0"/>
        <v>1.19</v>
      </c>
      <c r="J18" s="76">
        <f t="shared" si="1"/>
        <v>15.176069999999999</v>
      </c>
      <c r="L18" s="10" t="s">
        <v>35</v>
      </c>
      <c r="M18" s="18" t="s">
        <v>105</v>
      </c>
      <c r="O18" s="19" t="s">
        <v>233</v>
      </c>
      <c r="P18" s="1">
        <v>6</v>
      </c>
      <c r="Q18" s="138"/>
      <c r="R18" s="138"/>
      <c r="AC18" s="32"/>
      <c r="AF18" s="28"/>
      <c r="AK18" s="15"/>
      <c r="AM18" s="11"/>
      <c r="AN18" s="11"/>
      <c r="AO18" s="20"/>
      <c r="AP18" s="17"/>
      <c r="AR18" s="17"/>
      <c r="AS18" s="52"/>
      <c r="AV18" s="18"/>
    </row>
    <row r="19" spans="1:107">
      <c r="A19" s="1">
        <v>13</v>
      </c>
      <c r="B19" s="39" t="s">
        <v>51</v>
      </c>
      <c r="C19" s="76">
        <v>13.77</v>
      </c>
      <c r="D19" s="102" t="s">
        <v>277</v>
      </c>
      <c r="E19" s="52">
        <v>76.680000000000007</v>
      </c>
      <c r="F19" s="1">
        <v>16.129000000000001</v>
      </c>
      <c r="G19" s="102">
        <v>287.91000000000003</v>
      </c>
      <c r="H19" s="52">
        <v>2.4</v>
      </c>
      <c r="I19" s="179">
        <f t="shared" si="0"/>
        <v>1.19</v>
      </c>
      <c r="J19" s="76">
        <f t="shared" si="1"/>
        <v>19.19351</v>
      </c>
      <c r="L19" s="126" t="s">
        <v>45</v>
      </c>
      <c r="M19" s="1" t="str">
        <f>M15</f>
        <v>Hessen</v>
      </c>
      <c r="O19" s="19" t="s">
        <v>111</v>
      </c>
      <c r="P19" s="1">
        <v>2</v>
      </c>
      <c r="Q19" s="138"/>
      <c r="R19" s="138"/>
      <c r="AF19" s="28"/>
      <c r="AK19" s="15"/>
      <c r="AM19" s="11"/>
      <c r="AN19" s="11"/>
      <c r="AO19" s="20"/>
      <c r="AP19" s="17"/>
      <c r="AR19" s="17"/>
      <c r="AS19" s="52"/>
      <c r="AV19" s="18"/>
    </row>
    <row r="20" spans="1:107">
      <c r="A20" s="1">
        <v>14</v>
      </c>
      <c r="B20" s="15" t="s">
        <v>40</v>
      </c>
      <c r="C20" s="76">
        <v>17.3</v>
      </c>
      <c r="D20" s="52">
        <v>18.829999999999998</v>
      </c>
      <c r="E20" s="52"/>
      <c r="F20" s="18">
        <v>18.346</v>
      </c>
      <c r="G20" s="52">
        <v>327.48</v>
      </c>
      <c r="H20" s="52">
        <v>2.73</v>
      </c>
      <c r="I20" s="179">
        <f t="shared" si="0"/>
        <v>1.19</v>
      </c>
      <c r="J20" s="76">
        <f t="shared" si="1"/>
        <v>21.83174</v>
      </c>
      <c r="L20" s="15" t="s">
        <v>35</v>
      </c>
      <c r="M20" s="1" t="str">
        <f>M15</f>
        <v>Hessen</v>
      </c>
      <c r="O20" s="19" t="s">
        <v>115</v>
      </c>
      <c r="P20" s="1">
        <v>2</v>
      </c>
      <c r="Q20" s="138"/>
      <c r="AF20" s="28"/>
      <c r="AK20" s="15"/>
      <c r="AM20" s="11"/>
      <c r="AN20" s="11"/>
      <c r="AO20" s="20"/>
      <c r="AP20" s="17"/>
      <c r="AR20" s="17"/>
      <c r="AS20" s="52"/>
      <c r="AV20" s="18"/>
    </row>
    <row r="21" spans="1:107">
      <c r="A21" s="1">
        <v>15</v>
      </c>
      <c r="B21" s="39" t="s">
        <v>89</v>
      </c>
      <c r="C21" s="12">
        <v>13.747999999999999</v>
      </c>
      <c r="D21" s="104">
        <v>53.51</v>
      </c>
      <c r="E21" s="104">
        <v>78.599999999999994</v>
      </c>
      <c r="F21" s="79">
        <v>17.157</v>
      </c>
      <c r="G21" s="104">
        <v>306.26</v>
      </c>
      <c r="H21" s="104">
        <v>2.5499999999999998</v>
      </c>
      <c r="I21" s="179">
        <f t="shared" si="0"/>
        <v>1.19</v>
      </c>
      <c r="J21" s="76">
        <f t="shared" si="1"/>
        <v>20.416829999999997</v>
      </c>
      <c r="L21" s="157" t="s">
        <v>35</v>
      </c>
      <c r="M21" s="15" t="s">
        <v>106</v>
      </c>
      <c r="O21" s="171" t="s">
        <v>120</v>
      </c>
      <c r="P21" s="18">
        <v>1</v>
      </c>
      <c r="Q21" s="138"/>
      <c r="AF21" s="28"/>
      <c r="AK21" s="15"/>
      <c r="AM21" s="11"/>
      <c r="AN21" s="11"/>
      <c r="AO21" s="20"/>
      <c r="AP21" s="17"/>
      <c r="AR21" s="17"/>
      <c r="AS21" s="52"/>
      <c r="AV21" s="18"/>
    </row>
    <row r="22" spans="1:107">
      <c r="A22" s="1">
        <v>16</v>
      </c>
      <c r="B22" s="9" t="s">
        <v>256</v>
      </c>
      <c r="C22" s="140">
        <v>11.637</v>
      </c>
      <c r="D22" s="51">
        <v>50.43</v>
      </c>
      <c r="E22" s="8"/>
      <c r="F22" s="82">
        <v>14.439</v>
      </c>
      <c r="G22" s="51">
        <v>257.73</v>
      </c>
      <c r="H22" s="51">
        <v>2.15</v>
      </c>
      <c r="I22" s="179">
        <f t="shared" si="0"/>
        <v>1.19</v>
      </c>
      <c r="J22" s="76">
        <f t="shared" si="1"/>
        <v>17.182410000000001</v>
      </c>
      <c r="L22" s="133" t="s">
        <v>34</v>
      </c>
      <c r="M22" s="2" t="str">
        <f>M8</f>
        <v>Bayern</v>
      </c>
      <c r="AF22" s="28"/>
      <c r="AK22" s="15"/>
      <c r="AM22" s="11"/>
      <c r="AN22" s="11"/>
      <c r="AO22" s="20"/>
      <c r="AP22" s="17"/>
      <c r="AR22" s="17"/>
      <c r="AS22" s="52"/>
      <c r="AV22" s="18"/>
    </row>
    <row r="23" spans="1:107">
      <c r="A23" s="1">
        <v>17</v>
      </c>
      <c r="B23" s="117" t="s">
        <v>11</v>
      </c>
      <c r="C23" s="39">
        <v>9.2929999999999993</v>
      </c>
      <c r="D23" s="104">
        <v>108.41</v>
      </c>
      <c r="E23" s="12"/>
      <c r="F23" s="151">
        <v>15.316000000000001</v>
      </c>
      <c r="G23" s="104">
        <v>273.39</v>
      </c>
      <c r="H23" s="104">
        <v>2.2799999999999998</v>
      </c>
      <c r="I23" s="179">
        <f t="shared" ref="I23:I28" si="2">I22</f>
        <v>1.19</v>
      </c>
      <c r="J23" s="76">
        <f t="shared" si="1"/>
        <v>18.226040000000001</v>
      </c>
      <c r="L23" s="15" t="s">
        <v>35</v>
      </c>
      <c r="M23" s="15" t="s">
        <v>111</v>
      </c>
      <c r="O23" s="18"/>
      <c r="Q23" s="138"/>
      <c r="R23" s="138"/>
      <c r="AA23" s="20"/>
      <c r="AB23" s="49"/>
      <c r="AF23" s="28"/>
      <c r="AK23" s="15"/>
      <c r="AM23" s="11"/>
      <c r="AN23" s="11"/>
      <c r="AO23" s="20"/>
      <c r="AP23" s="17"/>
      <c r="AR23" s="17"/>
      <c r="AS23" s="52"/>
      <c r="AV23" s="18"/>
    </row>
    <row r="24" spans="1:107">
      <c r="A24" s="1">
        <v>18</v>
      </c>
      <c r="B24" s="11" t="s">
        <v>83</v>
      </c>
      <c r="C24" s="12">
        <v>8.8209999999999997</v>
      </c>
      <c r="D24" s="136">
        <v>59.38</v>
      </c>
      <c r="E24" s="11"/>
      <c r="F24" s="78">
        <v>11.509</v>
      </c>
      <c r="G24" s="104">
        <v>205.43</v>
      </c>
      <c r="H24" s="104">
        <v>1.71</v>
      </c>
      <c r="I24" s="179">
        <f t="shared" si="2"/>
        <v>1.19</v>
      </c>
      <c r="J24" s="76">
        <f t="shared" si="1"/>
        <v>13.69571</v>
      </c>
      <c r="L24" s="10" t="s">
        <v>35</v>
      </c>
      <c r="M24" s="15" t="str">
        <f>M23</f>
        <v>Berlin</v>
      </c>
      <c r="O24" s="18"/>
      <c r="P24" s="2">
        <f>SUM(P6:P21)</f>
        <v>180</v>
      </c>
      <c r="S24" s="89"/>
      <c r="AF24" s="28"/>
      <c r="AK24" s="15"/>
      <c r="AM24" s="11"/>
      <c r="AN24" s="11"/>
      <c r="AO24" s="20"/>
      <c r="AP24" s="17"/>
      <c r="AR24" s="17"/>
      <c r="AS24" s="52"/>
      <c r="AV24" s="18"/>
    </row>
    <row r="25" spans="1:107">
      <c r="A25" s="1">
        <v>19</v>
      </c>
      <c r="B25" s="48" t="s">
        <v>39</v>
      </c>
      <c r="C25" s="170">
        <v>19.922000000000001</v>
      </c>
      <c r="D25" s="58">
        <v>49.25</v>
      </c>
      <c r="E25" s="58"/>
      <c r="F25" s="88">
        <v>22.658000000000001</v>
      </c>
      <c r="G25" s="58">
        <v>404.45</v>
      </c>
      <c r="H25" s="58">
        <v>3.37</v>
      </c>
      <c r="I25" s="179">
        <f t="shared" si="2"/>
        <v>1.19</v>
      </c>
      <c r="J25" s="76">
        <f t="shared" si="1"/>
        <v>26.96302</v>
      </c>
      <c r="L25" s="103" t="s">
        <v>34</v>
      </c>
      <c r="M25" s="19" t="s">
        <v>112</v>
      </c>
      <c r="Q25" s="138"/>
      <c r="R25" s="138"/>
      <c r="S25" s="138"/>
      <c r="X25" s="59"/>
      <c r="Z25" s="37"/>
      <c r="AA25" s="47"/>
      <c r="AB25" s="57"/>
      <c r="AC25" s="52"/>
      <c r="AF25" s="28"/>
      <c r="AK25" s="15"/>
      <c r="AM25" s="11"/>
      <c r="AN25" s="11"/>
      <c r="AO25" s="20"/>
      <c r="AP25" s="17"/>
      <c r="AR25" s="17"/>
      <c r="AS25" s="52"/>
      <c r="AV25" s="18"/>
    </row>
    <row r="26" spans="1:107">
      <c r="A26" s="1">
        <v>20</v>
      </c>
      <c r="B26" s="32" t="s">
        <v>12</v>
      </c>
      <c r="C26" s="98">
        <v>8.5500000000000007</v>
      </c>
      <c r="D26" s="59">
        <v>16.190000000000001</v>
      </c>
      <c r="E26" s="52">
        <v>42.95</v>
      </c>
      <c r="F26" s="32">
        <v>9.6880000000000006</v>
      </c>
      <c r="G26" s="59">
        <v>172.93</v>
      </c>
      <c r="H26" s="59">
        <v>1.44</v>
      </c>
      <c r="I26" s="179">
        <f t="shared" si="2"/>
        <v>1.19</v>
      </c>
      <c r="J26" s="76">
        <f t="shared" si="1"/>
        <v>11.52872</v>
      </c>
      <c r="L26" s="15" t="s">
        <v>45</v>
      </c>
      <c r="M26" s="19" t="s">
        <v>105</v>
      </c>
      <c r="N26" s="18"/>
      <c r="Q26" s="138"/>
      <c r="R26" s="138"/>
      <c r="AF26" s="28"/>
      <c r="AK26" s="15"/>
      <c r="AM26" s="11"/>
      <c r="AN26" s="11"/>
      <c r="AO26" s="20"/>
      <c r="AP26" s="17"/>
      <c r="AR26" s="17"/>
      <c r="AS26" s="52"/>
      <c r="AV26" s="18"/>
      <c r="DC26" s="1">
        <f t="shared" ref="DC26:DC65" si="3">BU26</f>
        <v>0</v>
      </c>
    </row>
    <row r="27" spans="1:107">
      <c r="A27" s="1">
        <v>21</v>
      </c>
      <c r="B27" s="56" t="s">
        <v>80</v>
      </c>
      <c r="C27" s="77">
        <v>11.76</v>
      </c>
      <c r="D27" s="102">
        <v>33.18</v>
      </c>
      <c r="E27" s="40"/>
      <c r="F27" s="75">
        <v>13.603</v>
      </c>
      <c r="G27" s="52">
        <v>242.82</v>
      </c>
      <c r="H27" s="52">
        <v>2.02</v>
      </c>
      <c r="I27" s="179">
        <f t="shared" si="2"/>
        <v>1.19</v>
      </c>
      <c r="J27" s="76">
        <f t="shared" si="1"/>
        <v>16.187569999999997</v>
      </c>
      <c r="L27" s="103" t="s">
        <v>35</v>
      </c>
      <c r="M27" s="19" t="s">
        <v>113</v>
      </c>
      <c r="P27" s="118"/>
      <c r="Q27" s="138"/>
      <c r="R27" s="138"/>
      <c r="S27" s="138"/>
      <c r="T27" s="138"/>
      <c r="U27" s="138"/>
      <c r="V27" s="138"/>
      <c r="AF27" s="28"/>
      <c r="AK27" s="15"/>
      <c r="AM27" s="11"/>
      <c r="AN27" s="11"/>
      <c r="AO27" s="20"/>
      <c r="AP27" s="17"/>
      <c r="AR27" s="17"/>
      <c r="AS27" s="52"/>
      <c r="AV27" s="18"/>
      <c r="DC27" s="1">
        <f t="shared" si="3"/>
        <v>0</v>
      </c>
    </row>
    <row r="28" spans="1:107">
      <c r="A28" s="1">
        <v>22</v>
      </c>
      <c r="B28" s="12" t="s">
        <v>249</v>
      </c>
      <c r="C28" s="79">
        <v>17.809999999999999</v>
      </c>
      <c r="D28" s="104" t="s">
        <v>250</v>
      </c>
      <c r="E28" s="65"/>
      <c r="F28" s="79">
        <v>20.55</v>
      </c>
      <c r="G28" s="104">
        <v>366.82</v>
      </c>
      <c r="H28" s="104">
        <v>3.06</v>
      </c>
      <c r="I28" s="179">
        <f t="shared" si="2"/>
        <v>1.19</v>
      </c>
      <c r="J28" s="76">
        <f t="shared" si="1"/>
        <v>24.454499999999999</v>
      </c>
      <c r="L28" s="91" t="s">
        <v>251</v>
      </c>
      <c r="M28" s="19" t="s">
        <v>105</v>
      </c>
      <c r="Q28" s="138"/>
      <c r="R28" s="138"/>
      <c r="S28" s="138"/>
      <c r="T28" s="138"/>
      <c r="U28" s="138"/>
      <c r="V28" s="138"/>
      <c r="AA28" s="47"/>
      <c r="AB28" s="57"/>
      <c r="AC28" s="52"/>
      <c r="AF28" s="28"/>
      <c r="AK28" s="15"/>
      <c r="AM28" s="11"/>
      <c r="AN28" s="11"/>
      <c r="AO28" s="20"/>
      <c r="AP28" s="17"/>
      <c r="AR28" s="17"/>
      <c r="AS28" s="52"/>
      <c r="AV28" s="18"/>
      <c r="DC28" s="1">
        <f t="shared" si="3"/>
        <v>0</v>
      </c>
    </row>
    <row r="29" spans="1:107">
      <c r="A29" s="1">
        <v>23</v>
      </c>
      <c r="B29" s="12" t="s">
        <v>278</v>
      </c>
      <c r="C29" s="78">
        <v>11.47</v>
      </c>
      <c r="D29" s="104" t="s">
        <v>257</v>
      </c>
      <c r="E29" s="12"/>
      <c r="F29" s="78">
        <v>13.618</v>
      </c>
      <c r="G29" s="104">
        <v>243.08</v>
      </c>
      <c r="H29" s="104">
        <v>2.0299999999999998</v>
      </c>
      <c r="I29" s="179">
        <f t="shared" si="0"/>
        <v>0</v>
      </c>
      <c r="J29" s="76">
        <f t="shared" si="1"/>
        <v>0</v>
      </c>
      <c r="L29" s="122" t="s">
        <v>35</v>
      </c>
      <c r="M29" s="19" t="s">
        <v>105</v>
      </c>
      <c r="N29" s="18"/>
      <c r="O29" s="79"/>
      <c r="P29" s="50"/>
      <c r="Q29" s="138"/>
      <c r="R29" s="138"/>
      <c r="S29" s="139"/>
      <c r="T29" s="138"/>
      <c r="U29" s="138"/>
      <c r="X29" s="59"/>
      <c r="Z29" s="37"/>
      <c r="AA29" s="47"/>
      <c r="AB29" s="57"/>
      <c r="AC29" s="52"/>
      <c r="AF29" s="28"/>
      <c r="AK29" s="15"/>
      <c r="AM29" s="11"/>
      <c r="AN29" s="11"/>
      <c r="AO29" s="20"/>
      <c r="AP29" s="17"/>
      <c r="AR29" s="17"/>
      <c r="AS29" s="52"/>
      <c r="AV29" s="18"/>
      <c r="DC29" s="1">
        <f t="shared" si="3"/>
        <v>0</v>
      </c>
    </row>
    <row r="30" spans="1:107">
      <c r="A30" s="1">
        <v>24</v>
      </c>
      <c r="B30" s="83" t="s">
        <v>63</v>
      </c>
      <c r="C30" s="94">
        <v>11.3</v>
      </c>
      <c r="D30" s="58" t="s">
        <v>258</v>
      </c>
      <c r="E30" s="50"/>
      <c r="F30" s="94">
        <v>12.689</v>
      </c>
      <c r="G30" s="58">
        <v>226.5</v>
      </c>
      <c r="H30" s="58">
        <v>1.89</v>
      </c>
      <c r="I30" s="179" t="str">
        <f t="shared" si="0"/>
        <v xml:space="preserve">Faktor bei </v>
      </c>
      <c r="J30" s="76" t="e">
        <f t="shared" si="1"/>
        <v>#VALUE!</v>
      </c>
      <c r="L30" s="15" t="s">
        <v>34</v>
      </c>
      <c r="M30" s="19" t="s">
        <v>113</v>
      </c>
      <c r="N30" s="15"/>
      <c r="O30" s="96"/>
      <c r="P30" s="89"/>
      <c r="Q30" s="143"/>
      <c r="R30" s="144"/>
      <c r="S30" s="139"/>
      <c r="T30" s="138"/>
      <c r="U30" s="138"/>
      <c r="X30" s="59"/>
      <c r="Z30" s="37"/>
      <c r="AA30" s="47"/>
      <c r="AB30" s="57"/>
      <c r="AC30" s="52"/>
      <c r="AF30" s="28"/>
      <c r="AK30" s="15"/>
      <c r="AM30" s="11"/>
      <c r="AN30" s="11"/>
      <c r="AO30" s="20"/>
      <c r="AP30" s="17"/>
      <c r="AR30" s="17"/>
      <c r="AS30" s="52"/>
      <c r="AV30" s="18"/>
      <c r="DC30" s="1">
        <f t="shared" si="3"/>
        <v>0</v>
      </c>
    </row>
    <row r="31" spans="1:107">
      <c r="A31" s="1">
        <v>25</v>
      </c>
      <c r="B31" s="39" t="s">
        <v>42</v>
      </c>
      <c r="C31" s="76">
        <v>21.89</v>
      </c>
      <c r="E31" s="52"/>
      <c r="F31" s="1">
        <v>21.89</v>
      </c>
      <c r="G31" s="52">
        <v>390.74</v>
      </c>
      <c r="H31" s="52">
        <v>3.26</v>
      </c>
      <c r="I31" s="179" t="str">
        <f t="shared" si="0"/>
        <v>19 % MWSt</v>
      </c>
      <c r="J31" s="76" t="e">
        <f t="shared" si="1"/>
        <v>#VALUE!</v>
      </c>
      <c r="L31" s="15" t="s">
        <v>34</v>
      </c>
      <c r="M31" s="1" t="str">
        <f>M16</f>
        <v>Schl.-Holstein</v>
      </c>
      <c r="P31" s="106"/>
      <c r="Q31" s="143"/>
      <c r="R31" s="144"/>
      <c r="S31" s="139"/>
      <c r="T31" s="138"/>
      <c r="U31" s="138"/>
      <c r="X31" s="59"/>
      <c r="Z31" s="37"/>
      <c r="AA31" s="47"/>
      <c r="AB31" s="57"/>
      <c r="AC31" s="52"/>
      <c r="AF31" s="28"/>
      <c r="AK31" s="15"/>
      <c r="AM31" s="11"/>
      <c r="AN31" s="11"/>
      <c r="AO31" s="20"/>
      <c r="AP31" s="17"/>
      <c r="AR31" s="17"/>
      <c r="AS31" s="52"/>
      <c r="AV31" s="18"/>
      <c r="DC31" s="1">
        <f t="shared" si="3"/>
        <v>0</v>
      </c>
    </row>
    <row r="32" spans="1:107">
      <c r="A32" s="1">
        <v>26</v>
      </c>
      <c r="B32" s="39" t="s">
        <v>90</v>
      </c>
      <c r="C32" s="76">
        <v>12.316000000000001</v>
      </c>
      <c r="D32" s="52" t="s">
        <v>91</v>
      </c>
      <c r="E32" s="52"/>
      <c r="F32" s="1">
        <v>12.894</v>
      </c>
      <c r="G32" s="52">
        <v>230.15</v>
      </c>
      <c r="H32" s="52">
        <v>1.92</v>
      </c>
      <c r="I32" s="179">
        <f t="shared" si="0"/>
        <v>0</v>
      </c>
      <c r="J32" s="76">
        <f t="shared" si="1"/>
        <v>0</v>
      </c>
      <c r="L32" s="15" t="s">
        <v>35</v>
      </c>
      <c r="M32" s="18" t="s">
        <v>105</v>
      </c>
      <c r="P32" s="118"/>
      <c r="Q32" s="138"/>
      <c r="R32" s="138"/>
      <c r="S32" s="89"/>
      <c r="X32" s="59"/>
      <c r="Z32" s="37"/>
      <c r="AA32" s="47"/>
      <c r="AB32" s="57"/>
      <c r="AC32" s="52"/>
      <c r="AF32" s="28"/>
      <c r="AK32" s="15"/>
      <c r="AM32" s="11"/>
      <c r="AN32" s="11"/>
      <c r="AO32" s="20"/>
      <c r="AP32" s="17"/>
      <c r="AR32" s="17"/>
      <c r="AV32" s="18"/>
      <c r="DC32" s="1">
        <f t="shared" si="3"/>
        <v>0</v>
      </c>
    </row>
    <row r="33" spans="1:135">
      <c r="A33" s="1">
        <v>27</v>
      </c>
      <c r="B33" s="99" t="s">
        <v>84</v>
      </c>
      <c r="C33" s="147">
        <v>15.58</v>
      </c>
      <c r="D33" s="104"/>
      <c r="E33" s="104">
        <v>98.76</v>
      </c>
      <c r="F33" s="79">
        <v>16.129000000000001</v>
      </c>
      <c r="G33" s="104">
        <v>287.89999999999998</v>
      </c>
      <c r="H33" s="104">
        <v>2.4</v>
      </c>
      <c r="I33" s="179" t="e">
        <f>#REF!</f>
        <v>#REF!</v>
      </c>
      <c r="J33" s="76" t="e">
        <f t="shared" si="1"/>
        <v>#REF!</v>
      </c>
      <c r="L33" s="105" t="s">
        <v>35</v>
      </c>
      <c r="M33" s="19" t="s">
        <v>233</v>
      </c>
      <c r="Q33" s="145"/>
      <c r="R33" s="146"/>
      <c r="S33" s="146"/>
      <c r="T33" s="52"/>
      <c r="X33" s="59"/>
      <c r="Z33" s="37"/>
      <c r="AA33" s="47"/>
      <c r="AB33" s="57"/>
      <c r="AC33" s="52"/>
      <c r="AF33" s="28"/>
      <c r="AK33" s="15"/>
      <c r="AM33" s="28"/>
      <c r="AN33" s="28"/>
      <c r="AU33" s="20"/>
      <c r="AW33" s="22"/>
      <c r="AX33" s="22"/>
      <c r="AY33" s="24"/>
      <c r="AZ33" s="22"/>
      <c r="BA33" s="22"/>
      <c r="BD33" s="31"/>
      <c r="BE33" s="31"/>
      <c r="BF33" s="31"/>
      <c r="DC33" s="1">
        <f t="shared" si="3"/>
        <v>0</v>
      </c>
    </row>
    <row r="34" spans="1:135">
      <c r="A34" s="1">
        <v>28</v>
      </c>
      <c r="B34" s="100" t="s">
        <v>64</v>
      </c>
      <c r="C34" s="77">
        <v>10.082000000000001</v>
      </c>
      <c r="D34" s="125">
        <v>56.32</v>
      </c>
      <c r="E34" s="52">
        <v>30.68</v>
      </c>
      <c r="F34" s="75">
        <v>13.381</v>
      </c>
      <c r="G34" s="104">
        <v>238.86</v>
      </c>
      <c r="H34" s="52">
        <v>1.99</v>
      </c>
      <c r="I34" s="179">
        <f t="shared" ref="I34:I43" si="4">I240</f>
        <v>1.19</v>
      </c>
      <c r="J34" s="76">
        <f t="shared" si="1"/>
        <v>15.923389999999999</v>
      </c>
      <c r="L34" s="105" t="s">
        <v>35</v>
      </c>
      <c r="M34" s="19" t="s">
        <v>114</v>
      </c>
      <c r="N34" s="18"/>
      <c r="P34" s="89"/>
      <c r="Q34" s="37"/>
      <c r="R34" s="47"/>
      <c r="S34" s="57"/>
      <c r="T34" s="52"/>
      <c r="X34" s="59"/>
      <c r="Z34" s="37"/>
      <c r="AA34" s="47"/>
      <c r="AB34" s="57"/>
      <c r="AC34" s="52"/>
      <c r="AF34" s="28"/>
      <c r="AK34" s="15"/>
      <c r="AO34" s="62"/>
      <c r="AP34" s="17"/>
      <c r="AR34" s="17"/>
      <c r="AS34" s="52"/>
      <c r="AU34" s="20"/>
      <c r="AW34" s="22"/>
      <c r="AX34" s="22"/>
      <c r="AY34" s="24"/>
      <c r="AZ34" s="22"/>
      <c r="BA34" s="22"/>
      <c r="BD34" s="31"/>
      <c r="BE34" s="31"/>
      <c r="BF34" s="31"/>
      <c r="DC34" s="1">
        <f t="shared" si="3"/>
        <v>0</v>
      </c>
    </row>
    <row r="35" spans="1:135">
      <c r="A35" s="1">
        <v>29</v>
      </c>
      <c r="B35" s="100" t="s">
        <v>29</v>
      </c>
      <c r="C35" s="77">
        <v>11.193</v>
      </c>
      <c r="D35" s="125">
        <v>5.21</v>
      </c>
      <c r="E35" s="52">
        <v>164.28</v>
      </c>
      <c r="F35" s="75">
        <v>12.395</v>
      </c>
      <c r="G35" s="52">
        <v>221.25</v>
      </c>
      <c r="H35" s="52">
        <v>1.84</v>
      </c>
      <c r="I35" s="179">
        <f t="shared" si="4"/>
        <v>1.19</v>
      </c>
      <c r="J35" s="76">
        <f t="shared" si="1"/>
        <v>14.750049999999998</v>
      </c>
      <c r="L35" s="86" t="s">
        <v>35</v>
      </c>
      <c r="M35" s="19" t="s">
        <v>115</v>
      </c>
      <c r="X35" s="59"/>
      <c r="Z35" s="37"/>
      <c r="AA35" s="47"/>
      <c r="AB35" s="57"/>
      <c r="AC35" s="52"/>
      <c r="AF35" s="28"/>
      <c r="AK35" s="15"/>
      <c r="AO35" s="9"/>
      <c r="AP35" s="59"/>
      <c r="AR35" s="59"/>
      <c r="AU35" s="20"/>
      <c r="AW35" s="22"/>
      <c r="AX35" s="22"/>
      <c r="AY35" s="24"/>
      <c r="AZ35" s="22"/>
      <c r="BA35" s="22"/>
      <c r="BD35" s="31"/>
      <c r="BE35" s="31"/>
      <c r="BF35" s="31"/>
      <c r="DC35" s="1">
        <f t="shared" si="3"/>
        <v>0</v>
      </c>
    </row>
    <row r="36" spans="1:135">
      <c r="A36" s="1">
        <v>30</v>
      </c>
      <c r="B36" s="1" t="s">
        <v>32</v>
      </c>
      <c r="C36" s="76">
        <v>11.513</v>
      </c>
      <c r="D36" s="52">
        <v>15.39</v>
      </c>
      <c r="E36" s="52">
        <v>199.08</v>
      </c>
      <c r="F36" s="1">
        <v>13.474</v>
      </c>
      <c r="G36" s="52">
        <v>240.51</v>
      </c>
      <c r="H36" s="52">
        <v>2</v>
      </c>
      <c r="I36" s="179">
        <f t="shared" si="4"/>
        <v>1.19</v>
      </c>
      <c r="J36" s="76">
        <f t="shared" si="1"/>
        <v>16.03406</v>
      </c>
      <c r="L36" s="15" t="s">
        <v>35</v>
      </c>
      <c r="M36" s="18" t="s">
        <v>115</v>
      </c>
      <c r="Q36" s="138"/>
      <c r="R36" s="138"/>
      <c r="S36" s="138"/>
      <c r="T36" s="138"/>
      <c r="U36" s="138"/>
      <c r="V36" s="43"/>
      <c r="X36" s="59"/>
      <c r="Z36" s="37"/>
      <c r="AA36" s="47"/>
      <c r="AB36" s="57"/>
      <c r="AC36" s="52"/>
      <c r="AF36" s="28"/>
      <c r="AK36" s="15"/>
      <c r="AP36" s="59"/>
      <c r="AR36" s="59"/>
      <c r="AU36" s="20"/>
      <c r="AW36" s="22"/>
      <c r="AX36" s="22"/>
      <c r="AY36" s="24"/>
      <c r="AZ36" s="22"/>
      <c r="BA36" s="22"/>
      <c r="BD36" s="31"/>
      <c r="BE36" s="31"/>
      <c r="BF36" s="31"/>
      <c r="DC36" s="1">
        <f t="shared" si="3"/>
        <v>0</v>
      </c>
      <c r="DQ36" s="1" t="e">
        <f>#REF!</f>
        <v>#REF!</v>
      </c>
    </row>
    <row r="37" spans="1:135">
      <c r="A37" s="1">
        <v>31</v>
      </c>
      <c r="B37" s="99" t="s">
        <v>82</v>
      </c>
      <c r="C37" s="151">
        <v>15.36</v>
      </c>
      <c r="D37" s="104">
        <v>70.319999999999993</v>
      </c>
      <c r="E37" s="104">
        <v>168.99</v>
      </c>
      <c r="F37" s="79">
        <v>20.206</v>
      </c>
      <c r="G37" s="104">
        <v>360.67</v>
      </c>
      <c r="H37" s="104">
        <v>3.01</v>
      </c>
      <c r="I37" s="179">
        <f t="shared" si="4"/>
        <v>1.19</v>
      </c>
      <c r="J37" s="76">
        <f t="shared" si="1"/>
        <v>24.04514</v>
      </c>
      <c r="L37" s="105" t="s">
        <v>34</v>
      </c>
      <c r="M37" s="19" t="s">
        <v>113</v>
      </c>
      <c r="Q37" s="138"/>
      <c r="R37" s="138"/>
      <c r="S37" s="138"/>
      <c r="T37" s="138"/>
      <c r="U37" s="138"/>
      <c r="V37" s="138"/>
      <c r="W37" s="138"/>
      <c r="X37" s="143"/>
      <c r="Z37" s="37"/>
      <c r="AA37" s="47"/>
      <c r="AB37" s="57"/>
      <c r="AC37" s="52"/>
      <c r="AF37" s="28"/>
      <c r="AK37" s="15"/>
      <c r="AU37" s="20"/>
      <c r="AW37" s="22"/>
      <c r="AX37" s="22"/>
      <c r="AY37" s="24"/>
      <c r="AZ37" s="22"/>
      <c r="BA37" s="22"/>
      <c r="BD37" s="31"/>
      <c r="BE37" s="31"/>
      <c r="BF37" s="31"/>
      <c r="DC37" s="1">
        <f t="shared" si="3"/>
        <v>0</v>
      </c>
      <c r="DQ37" s="1" t="e">
        <f>#REF!</f>
        <v>#REF!</v>
      </c>
    </row>
    <row r="38" spans="1:135">
      <c r="A38" s="1">
        <v>32</v>
      </c>
      <c r="B38" s="39" t="s">
        <v>92</v>
      </c>
      <c r="C38" s="78">
        <v>13.122999999999999</v>
      </c>
      <c r="D38" s="104">
        <v>60.38</v>
      </c>
      <c r="E38" s="104"/>
      <c r="F38" s="39">
        <v>16.477</v>
      </c>
      <c r="G38" s="104">
        <v>294.12</v>
      </c>
      <c r="H38" s="104">
        <v>2.42</v>
      </c>
      <c r="I38" s="179">
        <f t="shared" si="4"/>
        <v>1.19</v>
      </c>
      <c r="J38" s="76">
        <f t="shared" si="1"/>
        <v>19.60763</v>
      </c>
      <c r="L38" s="126" t="s">
        <v>35</v>
      </c>
      <c r="M38" s="19" t="s">
        <v>117</v>
      </c>
      <c r="Q38" s="138"/>
      <c r="X38" s="59"/>
      <c r="Z38" s="37"/>
      <c r="AA38" s="47"/>
      <c r="AB38" s="57"/>
      <c r="AC38" s="52"/>
      <c r="AF38" s="28"/>
      <c r="AK38" s="15"/>
      <c r="AO38" s="50"/>
      <c r="AR38" s="58"/>
      <c r="AS38" s="18"/>
      <c r="AU38" s="20"/>
      <c r="AW38" s="22"/>
      <c r="AX38" s="22"/>
      <c r="AY38" s="24"/>
      <c r="AZ38" s="22"/>
      <c r="BA38" s="22"/>
      <c r="BD38" s="31"/>
      <c r="BE38" s="31"/>
      <c r="BF38" s="31"/>
      <c r="DC38" s="1">
        <f t="shared" si="3"/>
        <v>0</v>
      </c>
      <c r="DQ38" s="1" t="e">
        <f>#REF!</f>
        <v>#REF!</v>
      </c>
    </row>
    <row r="39" spans="1:135">
      <c r="A39" s="1">
        <v>33</v>
      </c>
      <c r="B39" s="117" t="s">
        <v>21</v>
      </c>
      <c r="C39" s="98">
        <v>11.157</v>
      </c>
      <c r="D39" s="59">
        <v>78.59</v>
      </c>
      <c r="E39" s="59"/>
      <c r="F39" s="117">
        <v>15.936</v>
      </c>
      <c r="G39" s="59">
        <v>284.45999999999998</v>
      </c>
      <c r="H39" s="59">
        <v>2.37</v>
      </c>
      <c r="I39" s="179">
        <f t="shared" si="4"/>
        <v>1.19</v>
      </c>
      <c r="J39" s="76">
        <f t="shared" si="1"/>
        <v>18.963839999999998</v>
      </c>
      <c r="L39" s="15" t="s">
        <v>34</v>
      </c>
      <c r="M39" s="18" t="s">
        <v>106</v>
      </c>
      <c r="N39" s="18"/>
      <c r="Q39" s="138"/>
      <c r="R39" s="138"/>
      <c r="X39" s="59"/>
      <c r="Z39" s="37"/>
      <c r="AA39" s="47"/>
      <c r="AB39" s="57"/>
      <c r="AC39" s="52"/>
      <c r="AK39" s="15"/>
      <c r="AS39" s="18"/>
      <c r="AU39" s="20"/>
      <c r="AW39" s="22"/>
      <c r="AX39" s="22"/>
      <c r="AY39" s="24"/>
      <c r="AZ39" s="22"/>
      <c r="BA39" s="22"/>
      <c r="BD39" s="31"/>
      <c r="BE39" s="31"/>
      <c r="BF39" s="31"/>
      <c r="DC39" s="1">
        <f t="shared" si="3"/>
        <v>0</v>
      </c>
      <c r="DQ39" s="1" t="e">
        <f>#REF!</f>
        <v>#REF!</v>
      </c>
    </row>
    <row r="40" spans="1:135">
      <c r="A40" s="1">
        <v>34</v>
      </c>
      <c r="B40" s="99" t="s">
        <v>47</v>
      </c>
      <c r="C40" s="151">
        <v>7.72</v>
      </c>
      <c r="D40" s="104">
        <v>27.09</v>
      </c>
      <c r="E40" s="104">
        <v>90.17</v>
      </c>
      <c r="F40" s="96">
        <v>9.7260000000000009</v>
      </c>
      <c r="G40" s="104">
        <v>173.61</v>
      </c>
      <c r="H40" s="104">
        <v>1.45</v>
      </c>
      <c r="I40" s="179">
        <f t="shared" si="4"/>
        <v>1.19</v>
      </c>
      <c r="J40" s="76">
        <f t="shared" si="1"/>
        <v>11.57394</v>
      </c>
      <c r="L40" s="105" t="s">
        <v>35</v>
      </c>
      <c r="M40" s="19" t="s">
        <v>107</v>
      </c>
      <c r="N40" s="18"/>
      <c r="P40" s="50"/>
      <c r="Q40" s="138"/>
      <c r="R40" s="138"/>
      <c r="AC40" s="52"/>
      <c r="AK40" s="15"/>
      <c r="AS40" s="18"/>
      <c r="AU40" s="20"/>
      <c r="AW40" s="22"/>
      <c r="AX40" s="22"/>
      <c r="AY40" s="24"/>
      <c r="AZ40" s="22"/>
      <c r="BA40" s="22"/>
      <c r="BD40" s="31"/>
      <c r="BE40" s="31"/>
      <c r="BF40" s="31"/>
      <c r="DC40" s="1">
        <f t="shared" si="3"/>
        <v>0</v>
      </c>
      <c r="DQ40" s="1" t="e">
        <f>#REF!</f>
        <v>#REF!</v>
      </c>
    </row>
    <row r="41" spans="1:135">
      <c r="A41" s="1">
        <v>35</v>
      </c>
      <c r="B41" s="12" t="s">
        <v>75</v>
      </c>
      <c r="C41" s="96">
        <v>9.6769999999999996</v>
      </c>
      <c r="D41" s="102">
        <v>47.09</v>
      </c>
      <c r="E41" s="52">
        <v>116.4</v>
      </c>
      <c r="F41" s="96">
        <v>12.94</v>
      </c>
      <c r="G41" s="104">
        <v>230.98</v>
      </c>
      <c r="H41" s="134">
        <v>1.92</v>
      </c>
      <c r="I41" s="179">
        <f t="shared" si="4"/>
        <v>1.19</v>
      </c>
      <c r="J41" s="76">
        <f t="shared" si="1"/>
        <v>15.398599999999998</v>
      </c>
      <c r="L41" s="15" t="s">
        <v>35</v>
      </c>
      <c r="M41" s="19" t="s">
        <v>106</v>
      </c>
      <c r="N41" s="18"/>
      <c r="Q41" s="138"/>
      <c r="R41" s="138"/>
      <c r="X41" s="59"/>
      <c r="Z41" s="37"/>
      <c r="AA41" s="47"/>
      <c r="AB41" s="57"/>
      <c r="AC41" s="52"/>
      <c r="AK41" s="15"/>
      <c r="AU41" s="20"/>
      <c r="AW41" s="22"/>
      <c r="AX41" s="22"/>
      <c r="AY41" s="24"/>
      <c r="AZ41" s="22"/>
      <c r="BA41" s="22"/>
      <c r="BD41" s="31"/>
      <c r="BE41" s="31"/>
      <c r="BF41" s="31"/>
      <c r="DC41" s="1">
        <f t="shared" si="3"/>
        <v>0</v>
      </c>
      <c r="DQ41" s="1" t="e">
        <f>#REF!</f>
        <v>#REF!</v>
      </c>
    </row>
    <row r="42" spans="1:135">
      <c r="A42" s="1">
        <v>36</v>
      </c>
      <c r="B42" s="12" t="s">
        <v>22</v>
      </c>
      <c r="C42" s="78">
        <v>7.43</v>
      </c>
      <c r="D42" s="104">
        <v>72.05</v>
      </c>
      <c r="E42" s="52">
        <v>80.52</v>
      </c>
      <c r="F42" s="96">
        <v>11.88</v>
      </c>
      <c r="G42" s="104">
        <v>212.06</v>
      </c>
      <c r="H42" s="134">
        <v>1.77</v>
      </c>
      <c r="I42" s="179">
        <f t="shared" si="4"/>
        <v>1.19</v>
      </c>
      <c r="J42" s="76">
        <f t="shared" si="1"/>
        <v>14.1372</v>
      </c>
      <c r="L42" s="105" t="s">
        <v>35</v>
      </c>
      <c r="M42" s="18" t="s">
        <v>116</v>
      </c>
      <c r="N42" s="18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A42" s="148"/>
      <c r="AB42" s="148"/>
      <c r="AC42" s="143"/>
      <c r="AK42" s="15"/>
      <c r="AU42" s="20"/>
      <c r="AW42" s="22"/>
      <c r="AX42" s="22"/>
      <c r="AY42" s="24"/>
      <c r="AZ42" s="22"/>
      <c r="BA42" s="22"/>
      <c r="BD42" s="31"/>
      <c r="BE42" s="31"/>
      <c r="BF42" s="31"/>
      <c r="DC42" s="1">
        <f t="shared" si="3"/>
        <v>0</v>
      </c>
      <c r="DQ42" s="1" t="e">
        <f>#REF!</f>
        <v>#REF!</v>
      </c>
    </row>
    <row r="43" spans="1:135">
      <c r="A43" s="1">
        <v>37</v>
      </c>
      <c r="B43" s="39" t="s">
        <v>259</v>
      </c>
      <c r="C43" s="76">
        <v>11.465</v>
      </c>
      <c r="D43" s="52">
        <v>56.82</v>
      </c>
      <c r="E43" s="52"/>
      <c r="F43" s="76">
        <v>14.622</v>
      </c>
      <c r="G43" s="52">
        <v>261</v>
      </c>
      <c r="H43" s="52">
        <v>2.17</v>
      </c>
      <c r="I43" s="179">
        <f t="shared" si="4"/>
        <v>1.19</v>
      </c>
      <c r="J43" s="76">
        <f t="shared" si="1"/>
        <v>17.400179999999999</v>
      </c>
      <c r="L43" s="15" t="s">
        <v>34</v>
      </c>
      <c r="M43" s="18" t="s">
        <v>109</v>
      </c>
      <c r="X43" s="59"/>
      <c r="Z43" s="37"/>
      <c r="AA43" s="47"/>
      <c r="AB43" s="57"/>
      <c r="AC43" s="52"/>
      <c r="AK43" s="15"/>
      <c r="AU43" s="20"/>
      <c r="AW43" s="22"/>
      <c r="AX43" s="22"/>
      <c r="AY43" s="24"/>
      <c r="AZ43" s="22"/>
      <c r="BA43" s="22"/>
      <c r="BD43" s="31"/>
      <c r="BE43" s="31"/>
      <c r="BF43" s="31"/>
      <c r="DC43" s="1">
        <f t="shared" si="3"/>
        <v>0</v>
      </c>
      <c r="DQ43" s="1" t="e">
        <f>#REF!</f>
        <v>#REF!</v>
      </c>
    </row>
    <row r="44" spans="1:135">
      <c r="A44" s="1">
        <v>38</v>
      </c>
      <c r="B44" s="19" t="s">
        <v>78</v>
      </c>
      <c r="C44" s="96">
        <v>13.87</v>
      </c>
      <c r="D44" s="52" t="s">
        <v>67</v>
      </c>
      <c r="E44" s="52">
        <v>73.680000000000007</v>
      </c>
      <c r="F44" s="96">
        <v>15.773999999999999</v>
      </c>
      <c r="G44" s="52">
        <v>281.56</v>
      </c>
      <c r="H44" s="52">
        <v>2.35</v>
      </c>
      <c r="I44" s="179">
        <f>I43</f>
        <v>1.19</v>
      </c>
      <c r="J44" s="76">
        <f t="shared" si="1"/>
        <v>18.771059999999999</v>
      </c>
      <c r="L44" s="128" t="s">
        <v>35</v>
      </c>
      <c r="M44" s="18" t="s">
        <v>112</v>
      </c>
      <c r="N44" s="18"/>
      <c r="Q44" s="138"/>
      <c r="R44" s="138"/>
      <c r="S44" s="138"/>
      <c r="T44" s="138"/>
      <c r="X44" s="59"/>
      <c r="Z44" s="37"/>
      <c r="AA44" s="47"/>
      <c r="AB44" s="57"/>
      <c r="AC44" s="52"/>
      <c r="AK44" s="15"/>
      <c r="AU44" s="20"/>
      <c r="AW44" s="22"/>
      <c r="AX44" s="22"/>
      <c r="AY44" s="24"/>
      <c r="AZ44" s="22"/>
      <c r="BA44" s="22"/>
      <c r="BD44" s="31"/>
      <c r="BE44" s="31"/>
      <c r="BF44" s="31"/>
      <c r="DC44" s="1">
        <f t="shared" si="3"/>
        <v>0</v>
      </c>
      <c r="DQ44" s="1" t="e">
        <f>#REF!</f>
        <v>#REF!</v>
      </c>
    </row>
    <row r="45" spans="1:135">
      <c r="A45" s="1">
        <v>39</v>
      </c>
      <c r="B45" s="100" t="s">
        <v>93</v>
      </c>
      <c r="C45" s="79">
        <v>12.32</v>
      </c>
      <c r="D45" s="52"/>
      <c r="E45" s="52"/>
      <c r="F45" s="75">
        <v>12.32</v>
      </c>
      <c r="G45" s="104">
        <v>219.91</v>
      </c>
      <c r="H45" s="52">
        <v>1.83</v>
      </c>
      <c r="I45" s="179">
        <f t="shared" ref="I45:I108" si="5">I44</f>
        <v>1.19</v>
      </c>
      <c r="J45" s="76">
        <f t="shared" si="1"/>
        <v>14.6608</v>
      </c>
      <c r="L45" s="105" t="s">
        <v>35</v>
      </c>
      <c r="M45" s="18" t="s">
        <v>105</v>
      </c>
      <c r="N45" s="18"/>
      <c r="P45" s="50"/>
      <c r="Q45" s="138"/>
      <c r="R45" s="138"/>
      <c r="X45" s="59"/>
      <c r="Z45" s="37"/>
      <c r="AA45" s="47"/>
      <c r="AB45" s="57"/>
      <c r="AC45" s="52"/>
      <c r="AK45" s="15"/>
      <c r="AU45" s="20"/>
      <c r="AW45" s="22"/>
      <c r="AX45" s="22"/>
      <c r="AY45" s="24"/>
      <c r="AZ45" s="22"/>
      <c r="BA45" s="22"/>
      <c r="BD45" s="31"/>
      <c r="BE45" s="31"/>
      <c r="BF45" s="31"/>
      <c r="DC45" s="1">
        <f t="shared" si="3"/>
        <v>0</v>
      </c>
      <c r="DQ45" s="1" t="e">
        <f>#REF!</f>
        <v>#REF!</v>
      </c>
    </row>
    <row r="46" spans="1:135">
      <c r="A46" s="1">
        <v>40</v>
      </c>
      <c r="B46" s="39" t="s">
        <v>77</v>
      </c>
      <c r="C46" s="39">
        <v>10.497999999999999</v>
      </c>
      <c r="D46" s="52">
        <v>70.22</v>
      </c>
      <c r="E46" s="52">
        <v>84.84</v>
      </c>
      <c r="F46" s="39">
        <v>14.87</v>
      </c>
      <c r="G46" s="52">
        <v>265.44</v>
      </c>
      <c r="H46" s="52">
        <v>2.21</v>
      </c>
      <c r="I46" s="179">
        <f t="shared" si="5"/>
        <v>1.19</v>
      </c>
      <c r="J46" s="76">
        <f t="shared" si="1"/>
        <v>17.6953</v>
      </c>
      <c r="L46" s="128" t="s">
        <v>35</v>
      </c>
      <c r="M46" s="18" t="s">
        <v>109</v>
      </c>
      <c r="N46" s="18"/>
      <c r="Q46" s="138"/>
      <c r="R46" s="138"/>
      <c r="S46" s="138"/>
      <c r="X46" s="59"/>
      <c r="Z46" s="37"/>
      <c r="AA46" s="47"/>
      <c r="AB46" s="57"/>
      <c r="AC46" s="52"/>
      <c r="AK46" s="15"/>
      <c r="AU46" s="20"/>
      <c r="AW46" s="22"/>
      <c r="AX46" s="22"/>
      <c r="AY46" s="24"/>
      <c r="AZ46" s="22"/>
      <c r="BA46" s="22"/>
      <c r="BD46" s="31"/>
      <c r="BE46" s="31"/>
      <c r="BF46" s="31"/>
      <c r="DC46" s="1">
        <f t="shared" si="3"/>
        <v>0</v>
      </c>
      <c r="DQ46" s="1" t="e">
        <f>#REF!</f>
        <v>#REF!</v>
      </c>
      <c r="EE46" s="1" t="e">
        <f>#REF!</f>
        <v>#REF!</v>
      </c>
    </row>
    <row r="47" spans="1:135">
      <c r="A47" s="1">
        <v>41</v>
      </c>
      <c r="B47" s="56" t="s">
        <v>23</v>
      </c>
      <c r="C47" s="79">
        <v>8.6389999999999993</v>
      </c>
      <c r="D47" s="52">
        <v>43.74</v>
      </c>
      <c r="E47" s="52"/>
      <c r="F47" s="79">
        <v>11.069000000000001</v>
      </c>
      <c r="G47" s="104">
        <v>197.58</v>
      </c>
      <c r="H47" s="104">
        <v>1.65</v>
      </c>
      <c r="I47" s="179">
        <f t="shared" si="5"/>
        <v>1.19</v>
      </c>
      <c r="J47" s="76">
        <f t="shared" si="1"/>
        <v>13.17211</v>
      </c>
      <c r="L47" s="91" t="s">
        <v>45</v>
      </c>
      <c r="M47" s="18" t="s">
        <v>105</v>
      </c>
      <c r="N47" s="18"/>
      <c r="P47" s="50"/>
      <c r="Q47" s="138"/>
      <c r="R47" s="138"/>
      <c r="X47" s="59"/>
      <c r="Z47" s="37"/>
      <c r="AA47" s="47"/>
      <c r="AB47" s="57"/>
      <c r="AC47" s="52"/>
      <c r="AK47" s="15"/>
      <c r="AU47" s="20"/>
      <c r="AW47" s="22"/>
      <c r="AX47" s="22"/>
      <c r="AY47" s="24"/>
      <c r="AZ47" s="22"/>
      <c r="BA47" s="22"/>
      <c r="BD47" s="31"/>
      <c r="BE47" s="31"/>
      <c r="BF47" s="31"/>
      <c r="DC47" s="1">
        <f t="shared" si="3"/>
        <v>0</v>
      </c>
      <c r="DQ47" s="1" t="e">
        <f>#REF!</f>
        <v>#REF!</v>
      </c>
      <c r="EE47" s="1" t="e">
        <f>#REF!</f>
        <v>#REF!</v>
      </c>
    </row>
    <row r="48" spans="1:135">
      <c r="A48" s="1">
        <v>42</v>
      </c>
      <c r="B48" s="21" t="s">
        <v>94</v>
      </c>
      <c r="C48" s="79">
        <v>13.544</v>
      </c>
      <c r="D48" s="111">
        <v>19.579999999999998</v>
      </c>
      <c r="E48" s="104">
        <v>232.23</v>
      </c>
      <c r="F48" s="79">
        <v>15.922000000000001</v>
      </c>
      <c r="G48" s="104">
        <v>284.20999999999998</v>
      </c>
      <c r="H48" s="104">
        <v>2.37</v>
      </c>
      <c r="I48" s="179">
        <f t="shared" si="5"/>
        <v>1.19</v>
      </c>
      <c r="J48" s="76">
        <f t="shared" si="1"/>
        <v>18.947179999999999</v>
      </c>
      <c r="L48" s="105" t="s">
        <v>45</v>
      </c>
      <c r="M48" s="18" t="s">
        <v>105</v>
      </c>
      <c r="Q48" s="138"/>
      <c r="R48" s="138"/>
      <c r="S48" s="138"/>
      <c r="X48" s="59"/>
      <c r="Z48" s="37"/>
      <c r="AA48" s="47"/>
      <c r="AB48" s="57"/>
      <c r="AC48" s="52"/>
      <c r="AK48" s="15"/>
      <c r="AU48" s="20"/>
      <c r="AW48" s="22"/>
      <c r="AX48" s="22"/>
      <c r="AY48" s="24"/>
      <c r="AZ48" s="22"/>
      <c r="BA48" s="22"/>
      <c r="BD48" s="31"/>
      <c r="BE48" s="31"/>
      <c r="BF48" s="31"/>
      <c r="DC48" s="1">
        <f t="shared" si="3"/>
        <v>0</v>
      </c>
      <c r="DQ48" s="1" t="e">
        <f>#REF!</f>
        <v>#REF!</v>
      </c>
      <c r="EE48" s="1" t="e">
        <f>#REF!</f>
        <v>#REF!</v>
      </c>
    </row>
    <row r="49" spans="1:135">
      <c r="A49" s="1">
        <v>43</v>
      </c>
      <c r="B49" s="15" t="s">
        <v>13</v>
      </c>
      <c r="C49" s="76">
        <v>13.451000000000001</v>
      </c>
      <c r="D49" s="52">
        <v>53.9</v>
      </c>
      <c r="E49" s="52">
        <v>128.88</v>
      </c>
      <c r="F49" s="76">
        <v>16.606000000000002</v>
      </c>
      <c r="G49" s="52">
        <v>296.42</v>
      </c>
      <c r="H49" s="52">
        <v>2.4700000000000002</v>
      </c>
      <c r="I49" s="179">
        <f t="shared" si="5"/>
        <v>1.19</v>
      </c>
      <c r="J49" s="76">
        <f t="shared" si="1"/>
        <v>19.761140000000001</v>
      </c>
      <c r="L49" s="15" t="s">
        <v>95</v>
      </c>
      <c r="M49" s="18" t="s">
        <v>106</v>
      </c>
      <c r="N49" s="18"/>
      <c r="P49" s="50"/>
      <c r="Q49" s="138"/>
      <c r="R49" s="138"/>
      <c r="S49" s="138"/>
      <c r="T49" s="150"/>
      <c r="U49" s="150"/>
      <c r="AU49" s="20"/>
      <c r="AW49" s="22"/>
      <c r="AX49" s="22"/>
      <c r="AY49" s="24"/>
      <c r="AZ49" s="22"/>
      <c r="BA49" s="22"/>
      <c r="BD49" s="31"/>
      <c r="BE49" s="31"/>
      <c r="BF49" s="31"/>
      <c r="DC49" s="1">
        <f t="shared" si="3"/>
        <v>0</v>
      </c>
      <c r="DQ49" s="1" t="e">
        <f>#REF!</f>
        <v>#REF!</v>
      </c>
      <c r="EE49" s="1" t="e">
        <f>#REF!</f>
        <v>#REF!</v>
      </c>
    </row>
    <row r="50" spans="1:135">
      <c r="A50" s="1">
        <v>44</v>
      </c>
      <c r="B50" s="39" t="s">
        <v>248</v>
      </c>
      <c r="C50" s="151">
        <v>7.74</v>
      </c>
      <c r="D50" s="104">
        <v>47.33</v>
      </c>
      <c r="E50" s="104"/>
      <c r="F50" s="39">
        <v>10.369</v>
      </c>
      <c r="G50" s="104">
        <v>185.09</v>
      </c>
      <c r="H50" s="104">
        <v>1.54</v>
      </c>
      <c r="I50" s="179">
        <f t="shared" si="5"/>
        <v>1.19</v>
      </c>
      <c r="J50" s="76">
        <f t="shared" si="1"/>
        <v>12.33911</v>
      </c>
      <c r="L50" s="149" t="s">
        <v>35</v>
      </c>
      <c r="M50" s="18" t="s">
        <v>105</v>
      </c>
      <c r="N50" s="18"/>
      <c r="X50" s="59"/>
      <c r="Z50" s="37"/>
      <c r="AA50" s="47"/>
      <c r="AB50" s="57"/>
      <c r="AC50" s="52"/>
      <c r="AK50" s="15"/>
      <c r="AP50" s="26"/>
      <c r="AQ50" s="8"/>
      <c r="AR50" s="15"/>
      <c r="AU50" s="20"/>
      <c r="AW50" s="22"/>
      <c r="AX50" s="22"/>
      <c r="AY50" s="24"/>
      <c r="AZ50" s="22"/>
      <c r="BA50" s="22"/>
      <c r="BC50" s="2"/>
      <c r="BD50" s="31"/>
      <c r="BE50" s="31"/>
      <c r="BF50" s="31"/>
      <c r="BG50" s="2"/>
      <c r="BK50" s="2"/>
      <c r="BL50" s="2"/>
      <c r="BS50" s="2"/>
      <c r="DC50" s="1">
        <f t="shared" si="3"/>
        <v>0</v>
      </c>
      <c r="DQ50" s="1" t="e">
        <f>#REF!</f>
        <v>#REF!</v>
      </c>
      <c r="EE50" s="1" t="e">
        <f>#REF!</f>
        <v>#REF!</v>
      </c>
    </row>
    <row r="51" spans="1:135">
      <c r="A51" s="1">
        <v>45</v>
      </c>
      <c r="B51" s="12" t="s">
        <v>98</v>
      </c>
      <c r="C51" s="78">
        <v>16.509</v>
      </c>
      <c r="D51" s="104">
        <v>41.47</v>
      </c>
      <c r="E51" s="104"/>
      <c r="F51" s="151">
        <v>18.881</v>
      </c>
      <c r="G51" s="104">
        <v>335.81</v>
      </c>
      <c r="H51" s="104">
        <v>2.8</v>
      </c>
      <c r="I51" s="179">
        <f t="shared" si="5"/>
        <v>1.19</v>
      </c>
      <c r="J51" s="76">
        <f t="shared" si="1"/>
        <v>22.468389999999999</v>
      </c>
      <c r="L51" s="126" t="s">
        <v>35</v>
      </c>
      <c r="M51" s="18" t="s">
        <v>105</v>
      </c>
      <c r="P51" s="89"/>
      <c r="Q51" s="138"/>
      <c r="R51" s="138"/>
      <c r="S51" s="138"/>
      <c r="T51" s="138"/>
      <c r="U51" s="138"/>
      <c r="V51" s="138"/>
      <c r="W51" s="138"/>
      <c r="X51" s="143"/>
      <c r="Y51" s="138"/>
      <c r="Z51" s="150"/>
      <c r="AA51" s="148"/>
      <c r="AB51" s="57"/>
      <c r="AC51" s="52"/>
      <c r="AF51" s="26"/>
      <c r="AG51" s="56"/>
      <c r="AK51" s="15"/>
      <c r="AL51" s="2"/>
      <c r="AM51" s="8"/>
      <c r="AN51" s="26"/>
      <c r="AO51" s="26"/>
      <c r="AP51" s="49"/>
      <c r="AQ51" s="8"/>
      <c r="AR51" s="48"/>
      <c r="AS51" s="20"/>
      <c r="AU51" s="20"/>
      <c r="AW51" s="22"/>
      <c r="AX51" s="22"/>
      <c r="AY51" s="24"/>
      <c r="AZ51" s="22"/>
      <c r="BA51" s="22"/>
      <c r="BB51" s="2"/>
      <c r="BC51" s="2"/>
      <c r="BD51" s="31"/>
      <c r="BE51" s="31"/>
      <c r="BF51" s="31"/>
      <c r="BG51" s="2"/>
      <c r="BI51" s="2"/>
      <c r="BK51" s="2"/>
      <c r="BL51" s="2"/>
      <c r="BS51" s="2"/>
      <c r="DC51" s="1">
        <f t="shared" si="3"/>
        <v>0</v>
      </c>
      <c r="DQ51" s="1" t="e">
        <f>#REF!</f>
        <v>#REF!</v>
      </c>
      <c r="EE51" s="1" t="e">
        <f>#REF!</f>
        <v>#REF!</v>
      </c>
    </row>
    <row r="52" spans="1:135">
      <c r="A52" s="1">
        <v>46</v>
      </c>
      <c r="B52" s="83" t="s">
        <v>96</v>
      </c>
      <c r="C52" s="83">
        <v>16.141999999999999</v>
      </c>
      <c r="D52" s="104">
        <v>40.44</v>
      </c>
      <c r="E52" s="104">
        <v>120</v>
      </c>
      <c r="F52" s="84">
        <v>19.055</v>
      </c>
      <c r="G52" s="58">
        <v>340.14</v>
      </c>
      <c r="H52" s="58">
        <v>2.83</v>
      </c>
      <c r="I52" s="179">
        <f t="shared" si="5"/>
        <v>1.19</v>
      </c>
      <c r="J52" s="76">
        <f t="shared" si="1"/>
        <v>22.675449999999998</v>
      </c>
      <c r="L52" s="10" t="s">
        <v>35</v>
      </c>
      <c r="M52" s="18" t="s">
        <v>108</v>
      </c>
      <c r="N52" s="18"/>
      <c r="P52" s="106"/>
      <c r="Q52" s="138"/>
      <c r="R52" s="138"/>
      <c r="S52" s="138"/>
      <c r="X52" s="59"/>
      <c r="Z52" s="37"/>
      <c r="AA52" s="47"/>
      <c r="AB52" s="57"/>
      <c r="AC52" s="52"/>
      <c r="AF52" s="49"/>
      <c r="AG52" s="48"/>
      <c r="AH52" s="49"/>
      <c r="AI52" s="49"/>
      <c r="AK52" s="15"/>
      <c r="AL52" s="2"/>
      <c r="AM52" s="8"/>
      <c r="AN52" s="26"/>
      <c r="AO52" s="26"/>
      <c r="AP52" s="49"/>
      <c r="AQ52" s="65"/>
      <c r="AR52" s="48"/>
      <c r="AS52" s="20"/>
      <c r="AU52" s="20"/>
      <c r="AW52" s="22"/>
      <c r="AX52" s="22"/>
      <c r="AY52" s="24"/>
      <c r="AZ52" s="22"/>
      <c r="BA52" s="22"/>
      <c r="BB52" s="2"/>
      <c r="BC52" s="2"/>
      <c r="BD52" s="31"/>
      <c r="BE52" s="31"/>
      <c r="BF52" s="31"/>
      <c r="BG52" s="2"/>
      <c r="BI52" s="2"/>
      <c r="BK52" s="2"/>
      <c r="BL52" s="2"/>
      <c r="BS52" s="2"/>
      <c r="DC52" s="1">
        <f t="shared" si="3"/>
        <v>0</v>
      </c>
      <c r="DQ52" s="1" t="e">
        <f>#REF!</f>
        <v>#REF!</v>
      </c>
      <c r="EE52" s="1" t="e">
        <f>#REF!</f>
        <v>#REF!</v>
      </c>
    </row>
    <row r="53" spans="1:135">
      <c r="A53" s="1">
        <v>47</v>
      </c>
      <c r="B53" s="49" t="s">
        <v>38</v>
      </c>
      <c r="C53" s="87">
        <v>4.2549999999999999</v>
      </c>
      <c r="D53" s="165">
        <v>86.25</v>
      </c>
      <c r="E53" s="59">
        <v>165.89</v>
      </c>
      <c r="F53" s="87">
        <v>9.968</v>
      </c>
      <c r="G53" s="59">
        <v>177.94</v>
      </c>
      <c r="H53" s="59">
        <v>1.48</v>
      </c>
      <c r="I53" s="179">
        <f t="shared" si="5"/>
        <v>1.19</v>
      </c>
      <c r="J53" s="76">
        <f t="shared" si="1"/>
        <v>11.86192</v>
      </c>
      <c r="L53" s="105" t="s">
        <v>34</v>
      </c>
      <c r="M53" s="18" t="s">
        <v>116</v>
      </c>
      <c r="N53" s="18"/>
      <c r="P53" s="50"/>
      <c r="Q53" s="138"/>
      <c r="R53" s="138"/>
      <c r="S53" s="138"/>
      <c r="T53" s="138"/>
      <c r="U53" s="138"/>
      <c r="V53" s="138"/>
      <c r="W53" s="138"/>
      <c r="X53" s="143"/>
      <c r="Y53" s="138"/>
      <c r="AF53" s="49"/>
      <c r="AG53" s="48"/>
      <c r="AH53" s="49"/>
      <c r="AK53" s="15"/>
      <c r="AL53" s="2"/>
      <c r="AM53" s="27"/>
      <c r="AN53" s="26"/>
      <c r="AO53" s="26"/>
      <c r="AP53" s="49"/>
      <c r="AQ53" s="65"/>
      <c r="AR53" s="48"/>
      <c r="AS53" s="20"/>
      <c r="AU53" s="20"/>
      <c r="AW53" s="22"/>
      <c r="AX53" s="22"/>
      <c r="AY53" s="24"/>
      <c r="AZ53" s="22"/>
      <c r="BA53" s="22"/>
      <c r="BB53" s="2"/>
      <c r="BC53" s="2"/>
      <c r="BD53" s="31"/>
      <c r="BE53" s="31"/>
      <c r="BF53" s="31"/>
      <c r="BG53" s="2"/>
      <c r="BI53" s="2"/>
      <c r="BK53" s="2"/>
      <c r="BL53" s="2"/>
      <c r="BS53" s="2"/>
      <c r="DC53" s="1">
        <f t="shared" si="3"/>
        <v>0</v>
      </c>
      <c r="DQ53" s="1" t="e">
        <f>#REF!</f>
        <v>#REF!</v>
      </c>
      <c r="EE53" s="1" t="e">
        <f>#REF!</f>
        <v>#REF!</v>
      </c>
    </row>
    <row r="54" spans="1:135">
      <c r="A54" s="1">
        <v>48</v>
      </c>
      <c r="B54" s="48" t="s">
        <v>44</v>
      </c>
      <c r="C54" s="88">
        <v>15.385999999999999</v>
      </c>
      <c r="D54" s="166">
        <v>47.67</v>
      </c>
      <c r="E54" s="58">
        <v>91.77</v>
      </c>
      <c r="F54" s="88">
        <v>18.544</v>
      </c>
      <c r="G54" s="58">
        <v>331.01</v>
      </c>
      <c r="H54" s="58">
        <v>2.76</v>
      </c>
      <c r="I54" s="179">
        <f t="shared" si="5"/>
        <v>1.19</v>
      </c>
      <c r="J54" s="76">
        <f t="shared" si="1"/>
        <v>22.067360000000001</v>
      </c>
      <c r="L54" s="105" t="s">
        <v>35</v>
      </c>
      <c r="M54" s="18" t="s">
        <v>110</v>
      </c>
      <c r="N54" s="127"/>
      <c r="P54" s="50"/>
      <c r="Q54" s="138"/>
      <c r="R54" s="138"/>
      <c r="S54" s="138"/>
      <c r="AA54" s="47"/>
      <c r="AB54" s="57"/>
      <c r="AC54" s="59"/>
      <c r="AF54" s="49"/>
      <c r="AG54" s="48"/>
      <c r="AH54" s="49"/>
      <c r="AK54" s="15"/>
      <c r="AL54" s="2"/>
      <c r="AM54" s="27"/>
      <c r="AN54" s="26"/>
      <c r="AO54" s="26"/>
      <c r="AP54" s="49"/>
      <c r="AQ54" s="65"/>
      <c r="AR54" s="48"/>
      <c r="AS54" s="20"/>
      <c r="AU54" s="20"/>
      <c r="AW54" s="22"/>
      <c r="AX54" s="22"/>
      <c r="AY54" s="24"/>
      <c r="AZ54" s="22"/>
      <c r="BA54" s="22"/>
      <c r="BB54" s="2"/>
      <c r="BC54" s="2"/>
      <c r="BD54" s="31"/>
      <c r="BE54" s="31"/>
      <c r="BF54" s="31"/>
      <c r="BG54" s="5"/>
      <c r="BI54" s="5"/>
      <c r="BJ54" s="5"/>
      <c r="BK54" s="2"/>
      <c r="BL54" s="2"/>
      <c r="BM54" s="2"/>
      <c r="BN54" s="2"/>
      <c r="BO54" s="2"/>
      <c r="BP54" s="2"/>
      <c r="BR54" s="2"/>
      <c r="BS54" s="2"/>
      <c r="BT54" s="2"/>
      <c r="BU54" s="2"/>
      <c r="BV54" s="2"/>
      <c r="BW54" s="2"/>
      <c r="BX54" s="2"/>
      <c r="BY54" s="2"/>
      <c r="BZ54" s="2"/>
      <c r="DC54" s="1">
        <f t="shared" si="3"/>
        <v>0</v>
      </c>
      <c r="DQ54" s="1" t="e">
        <f>#REF!</f>
        <v>#REF!</v>
      </c>
      <c r="EE54" s="1" t="e">
        <f>#REF!</f>
        <v>#REF!</v>
      </c>
    </row>
    <row r="55" spans="1:135">
      <c r="A55" s="1">
        <v>49</v>
      </c>
      <c r="B55" s="56" t="s">
        <v>16</v>
      </c>
      <c r="C55" s="79">
        <v>12.337999999999999</v>
      </c>
      <c r="D55" s="107">
        <v>58.15</v>
      </c>
      <c r="E55" s="52">
        <v>61.36</v>
      </c>
      <c r="F55" s="75">
        <v>15.909000000000001</v>
      </c>
      <c r="G55" s="52">
        <v>283.98</v>
      </c>
      <c r="H55" s="52">
        <v>2.37</v>
      </c>
      <c r="I55" s="179">
        <f t="shared" si="5"/>
        <v>1.19</v>
      </c>
      <c r="J55" s="76">
        <f t="shared" si="1"/>
        <v>18.931709999999999</v>
      </c>
      <c r="L55" s="105" t="s">
        <v>35</v>
      </c>
      <c r="M55" s="18" t="s">
        <v>108</v>
      </c>
      <c r="N55" s="18"/>
      <c r="P55" s="50"/>
      <c r="Q55" s="138"/>
      <c r="R55" s="138"/>
      <c r="S55" s="138"/>
      <c r="T55" s="138"/>
      <c r="U55" s="138"/>
      <c r="V55" s="138"/>
      <c r="W55" s="138"/>
      <c r="X55" s="138"/>
      <c r="Y55" s="138"/>
      <c r="Z55" s="138"/>
      <c r="AA55" s="143"/>
      <c r="AB55" s="143"/>
      <c r="AC55" s="138"/>
      <c r="AF55" s="49"/>
      <c r="AG55" s="48"/>
      <c r="AH55" s="49"/>
      <c r="AK55" s="15"/>
      <c r="AL55" s="2"/>
      <c r="AM55" s="27"/>
      <c r="AN55" s="26"/>
      <c r="AO55" s="26"/>
      <c r="AP55" s="49"/>
      <c r="AQ55" s="8"/>
      <c r="AR55" s="48"/>
      <c r="AS55" s="20"/>
      <c r="AU55" s="20"/>
      <c r="AW55" s="22"/>
      <c r="AX55" s="22"/>
      <c r="AY55" s="24"/>
      <c r="AZ55" s="22"/>
      <c r="BA55" s="22"/>
      <c r="BB55" s="2"/>
      <c r="BD55" s="31"/>
      <c r="BE55" s="31"/>
      <c r="BF55" s="31"/>
      <c r="BG55" s="6"/>
      <c r="BJ55" s="6"/>
      <c r="BK55" s="2"/>
      <c r="BL55" s="2"/>
      <c r="BS55" s="2"/>
      <c r="DC55" s="1">
        <f t="shared" si="3"/>
        <v>0</v>
      </c>
      <c r="DQ55" s="1" t="e">
        <f>#REF!</f>
        <v>#REF!</v>
      </c>
      <c r="EE55" s="1" t="e">
        <f>#REF!</f>
        <v>#REF!</v>
      </c>
    </row>
    <row r="56" spans="1:135">
      <c r="A56" s="1">
        <v>50</v>
      </c>
      <c r="B56" s="39" t="s">
        <v>14</v>
      </c>
      <c r="C56" s="78">
        <v>12.053000000000001</v>
      </c>
      <c r="D56" s="104">
        <v>54.81</v>
      </c>
      <c r="E56" s="104"/>
      <c r="F56" s="79">
        <v>15.098000000000001</v>
      </c>
      <c r="G56" s="104">
        <v>269.5</v>
      </c>
      <c r="H56" s="104">
        <v>2.25</v>
      </c>
      <c r="I56" s="179">
        <f t="shared" si="5"/>
        <v>1.19</v>
      </c>
      <c r="J56" s="76">
        <f t="shared" si="1"/>
        <v>17.966619999999999</v>
      </c>
      <c r="L56" s="91" t="s">
        <v>35</v>
      </c>
      <c r="M56" s="18" t="s">
        <v>107</v>
      </c>
      <c r="N56" s="18"/>
      <c r="P56" s="89"/>
      <c r="Q56" s="138"/>
      <c r="R56" s="138"/>
      <c r="S56" s="138"/>
      <c r="T56" s="138"/>
      <c r="U56" s="138"/>
      <c r="V56" s="138"/>
      <c r="AA56" s="51"/>
      <c r="AB56" s="58"/>
      <c r="AF56" s="49"/>
      <c r="AG56" s="48"/>
      <c r="AH56" s="49"/>
      <c r="AK56" s="15"/>
      <c r="AL56" s="2"/>
      <c r="AM56" s="8"/>
      <c r="AN56" s="26"/>
      <c r="AO56" s="26"/>
      <c r="AP56" s="49"/>
      <c r="AQ56" s="65"/>
      <c r="AR56" s="48"/>
      <c r="AS56" s="20"/>
      <c r="AU56" s="20"/>
      <c r="AW56" s="22"/>
      <c r="AX56" s="22"/>
      <c r="AY56" s="24"/>
      <c r="AZ56" s="22"/>
      <c r="BA56" s="22"/>
      <c r="BB56" s="2"/>
      <c r="BC56" s="2"/>
      <c r="BD56" s="31"/>
      <c r="BE56" s="31"/>
      <c r="BF56" s="31"/>
      <c r="BG56" s="5"/>
      <c r="BI56" s="2"/>
      <c r="BJ56" s="5"/>
      <c r="BK56" s="2"/>
      <c r="BL56" s="2"/>
      <c r="BM56" s="2"/>
      <c r="BN56" s="2"/>
      <c r="BO56" s="2"/>
      <c r="BP56" s="2"/>
      <c r="BR56" s="2"/>
      <c r="BS56" s="2"/>
      <c r="BT56" s="2"/>
      <c r="BU56" s="2"/>
      <c r="BV56" s="2"/>
      <c r="BW56" s="2"/>
      <c r="BX56" s="2"/>
      <c r="BY56" s="2"/>
      <c r="BZ56" s="2"/>
      <c r="DC56" s="1">
        <f t="shared" si="3"/>
        <v>0</v>
      </c>
      <c r="DQ56" s="1" t="e">
        <f>#REF!</f>
        <v>#REF!</v>
      </c>
      <c r="EE56" s="1" t="e">
        <f>#REF!</f>
        <v>#REF!</v>
      </c>
    </row>
    <row r="57" spans="1:135">
      <c r="A57" s="1">
        <v>51</v>
      </c>
      <c r="B57" s="100" t="s">
        <v>24</v>
      </c>
      <c r="C57" s="96">
        <v>10.44</v>
      </c>
      <c r="D57" s="102">
        <v>42.28</v>
      </c>
      <c r="E57" s="52">
        <v>212.76</v>
      </c>
      <c r="F57" s="75">
        <v>13.971</v>
      </c>
      <c r="G57" s="52">
        <v>249.38</v>
      </c>
      <c r="H57" s="52">
        <v>2.08</v>
      </c>
      <c r="I57" s="179">
        <f t="shared" si="5"/>
        <v>1.19</v>
      </c>
      <c r="J57" s="76">
        <f t="shared" si="1"/>
        <v>16.625489999999999</v>
      </c>
      <c r="L57" s="105" t="s">
        <v>35</v>
      </c>
      <c r="M57" s="18" t="s">
        <v>105</v>
      </c>
      <c r="P57" s="106"/>
      <c r="Q57" s="138"/>
      <c r="R57" s="138"/>
      <c r="S57" s="138"/>
      <c r="T57" s="138"/>
      <c r="U57" s="138"/>
      <c r="AF57" s="49"/>
      <c r="AG57" s="48"/>
      <c r="AH57" s="49"/>
      <c r="AK57" s="15"/>
      <c r="AL57" s="2"/>
      <c r="AM57" s="27"/>
      <c r="AN57" s="26"/>
      <c r="AO57" s="26"/>
      <c r="AP57" s="49"/>
      <c r="AQ57" s="65"/>
      <c r="AR57" s="48"/>
      <c r="AS57" s="20"/>
      <c r="AT57" s="2"/>
      <c r="AU57" s="20"/>
      <c r="AW57" s="22"/>
      <c r="AX57" s="22"/>
      <c r="AY57" s="24"/>
      <c r="AZ57" s="22"/>
      <c r="BA57" s="22"/>
      <c r="BD57" s="31"/>
      <c r="BE57" s="31"/>
      <c r="BF57" s="31"/>
      <c r="BG57" s="6"/>
      <c r="BJ57" s="6"/>
      <c r="BK57" s="2"/>
      <c r="BL57" s="2"/>
      <c r="BS57" s="2"/>
      <c r="BW57" s="2"/>
      <c r="BY57" s="2"/>
      <c r="DC57" s="1">
        <f t="shared" si="3"/>
        <v>0</v>
      </c>
      <c r="DQ57" s="1" t="e">
        <f>#REF!</f>
        <v>#REF!</v>
      </c>
      <c r="EE57" s="1" t="e">
        <f>#REF!</f>
        <v>#REF!</v>
      </c>
    </row>
    <row r="58" spans="1:135">
      <c r="A58" s="1">
        <v>52</v>
      </c>
      <c r="B58" s="39" t="s">
        <v>25</v>
      </c>
      <c r="C58" s="172">
        <v>11.99</v>
      </c>
      <c r="D58" s="15" t="s">
        <v>260</v>
      </c>
      <c r="E58" s="52">
        <v>106.85</v>
      </c>
      <c r="F58" s="151">
        <v>16.561</v>
      </c>
      <c r="G58" s="52">
        <v>295.62</v>
      </c>
      <c r="H58" s="120">
        <v>2.46</v>
      </c>
      <c r="I58" s="179">
        <f t="shared" si="5"/>
        <v>1.19</v>
      </c>
      <c r="J58" s="76">
        <f t="shared" si="1"/>
        <v>19.70759</v>
      </c>
      <c r="L58" s="128" t="s">
        <v>35</v>
      </c>
      <c r="M58" s="18" t="s">
        <v>113</v>
      </c>
      <c r="N58" s="127"/>
      <c r="Q58" s="138"/>
      <c r="R58" s="138"/>
      <c r="S58" s="138"/>
      <c r="T58" s="138"/>
      <c r="U58" s="138"/>
      <c r="AB58" s="58"/>
      <c r="AF58" s="49"/>
      <c r="AG58" s="48"/>
      <c r="AH58" s="49"/>
      <c r="AK58" s="15"/>
      <c r="AL58" s="2"/>
      <c r="AM58" s="27"/>
      <c r="AN58" s="26"/>
      <c r="AO58" s="26"/>
      <c r="AP58" s="49"/>
      <c r="AQ58" s="65"/>
      <c r="AR58" s="48"/>
      <c r="AS58" s="20"/>
      <c r="AT58" s="2"/>
      <c r="AU58" s="20"/>
      <c r="AW58" s="22"/>
      <c r="AX58" s="22"/>
      <c r="AY58" s="24"/>
      <c r="AZ58" s="22"/>
      <c r="BA58" s="22"/>
      <c r="BD58" s="31"/>
      <c r="BE58" s="31"/>
      <c r="BF58" s="31"/>
      <c r="BG58" s="6"/>
      <c r="BJ58" s="6"/>
      <c r="BK58" s="2"/>
      <c r="BL58" s="2"/>
      <c r="BS58" s="2"/>
      <c r="BW58" s="2"/>
      <c r="BY58" s="2"/>
      <c r="DC58" s="1">
        <f t="shared" si="3"/>
        <v>0</v>
      </c>
      <c r="DQ58" s="1" t="e">
        <f>#REF!</f>
        <v>#REF!</v>
      </c>
      <c r="EE58" s="1" t="e">
        <f>#REF!</f>
        <v>#REF!</v>
      </c>
    </row>
    <row r="59" spans="1:135">
      <c r="A59" s="1">
        <v>53</v>
      </c>
      <c r="B59" s="2" t="s">
        <v>261</v>
      </c>
      <c r="C59" s="82">
        <v>17.882999999999999</v>
      </c>
      <c r="D59" s="51" t="s">
        <v>280</v>
      </c>
      <c r="E59" s="51"/>
      <c r="F59" s="82">
        <v>22.276</v>
      </c>
      <c r="G59" s="51">
        <v>397.62</v>
      </c>
      <c r="H59" s="51">
        <v>3.31</v>
      </c>
      <c r="I59" s="179">
        <f t="shared" si="5"/>
        <v>1.19</v>
      </c>
      <c r="J59" s="76">
        <f t="shared" si="1"/>
        <v>26.50844</v>
      </c>
      <c r="L59" s="175" t="s">
        <v>35</v>
      </c>
      <c r="M59" s="2" t="s">
        <v>253</v>
      </c>
      <c r="P59" s="119"/>
      <c r="Q59" s="138"/>
      <c r="R59" s="138"/>
      <c r="S59" s="138"/>
      <c r="T59" s="138"/>
      <c r="U59" s="138"/>
      <c r="AC59" s="18"/>
      <c r="AF59" s="49"/>
      <c r="AG59" s="48"/>
      <c r="AH59" s="49"/>
      <c r="AK59" s="15"/>
      <c r="AL59" s="2"/>
      <c r="AM59" s="27"/>
      <c r="AN59" s="26"/>
      <c r="AO59" s="26"/>
      <c r="AP59" s="49"/>
      <c r="AQ59" s="65"/>
      <c r="AR59" s="48"/>
      <c r="AS59" s="20"/>
      <c r="AT59" s="2"/>
      <c r="AU59" s="20"/>
      <c r="AW59" s="22"/>
      <c r="AX59" s="22"/>
      <c r="AY59" s="24"/>
      <c r="AZ59" s="22"/>
      <c r="BA59" s="22"/>
      <c r="BD59" s="31"/>
      <c r="BE59" s="31"/>
      <c r="BF59" s="31"/>
      <c r="BG59" s="6"/>
      <c r="BJ59" s="6"/>
      <c r="BK59" s="2"/>
      <c r="BL59" s="2"/>
      <c r="BS59" s="2"/>
      <c r="BW59" s="2"/>
      <c r="BY59" s="2"/>
      <c r="DC59" s="1">
        <f t="shared" si="3"/>
        <v>0</v>
      </c>
      <c r="DQ59" s="1" t="e">
        <f>#REF!</f>
        <v>#REF!</v>
      </c>
      <c r="EE59" s="1" t="e">
        <f>#REF!</f>
        <v>#REF!</v>
      </c>
    </row>
    <row r="60" spans="1:135">
      <c r="A60" s="1">
        <v>54</v>
      </c>
      <c r="B60" s="39" t="s">
        <v>81</v>
      </c>
      <c r="C60" s="151">
        <v>13.342000000000001</v>
      </c>
      <c r="D60" s="104" t="s">
        <v>97</v>
      </c>
      <c r="E60" s="104"/>
      <c r="F60" s="151">
        <v>16.626999999999999</v>
      </c>
      <c r="G60" s="104">
        <v>296.79000000000002</v>
      </c>
      <c r="H60" s="104">
        <v>2.4700000000000002</v>
      </c>
      <c r="I60" s="179">
        <f t="shared" si="5"/>
        <v>1.19</v>
      </c>
      <c r="J60" s="76">
        <f t="shared" si="1"/>
        <v>19.786129999999996</v>
      </c>
      <c r="L60" s="10" t="s">
        <v>35</v>
      </c>
      <c r="M60" s="18" t="s">
        <v>110</v>
      </c>
      <c r="N60" s="18"/>
      <c r="P60" s="106"/>
      <c r="Z60" s="15"/>
      <c r="AA60" s="60"/>
      <c r="AC60" s="18"/>
      <c r="AF60" s="49"/>
      <c r="AG60" s="48"/>
      <c r="AH60" s="49"/>
      <c r="AK60" s="15"/>
      <c r="AL60" s="2"/>
      <c r="AM60" s="27"/>
      <c r="AN60" s="26"/>
      <c r="AO60" s="26"/>
      <c r="AP60" s="49"/>
      <c r="AQ60" s="65"/>
      <c r="AR60" s="48"/>
      <c r="AS60" s="20"/>
      <c r="AT60" s="2"/>
      <c r="AU60" s="20"/>
      <c r="AW60" s="22"/>
      <c r="AX60" s="22"/>
      <c r="AY60" s="24"/>
      <c r="AZ60" s="22"/>
      <c r="BA60" s="22"/>
      <c r="BD60" s="31"/>
      <c r="BE60" s="31"/>
      <c r="BF60" s="31"/>
      <c r="BG60" s="6"/>
      <c r="BJ60" s="6"/>
      <c r="BK60" s="2"/>
      <c r="BL60" s="2"/>
      <c r="BS60" s="2"/>
      <c r="BW60" s="2"/>
      <c r="BY60" s="2"/>
      <c r="DC60" s="1">
        <f t="shared" si="3"/>
        <v>0</v>
      </c>
      <c r="DQ60" s="1" t="e">
        <f>#REF!</f>
        <v>#REF!</v>
      </c>
      <c r="EE60" s="1" t="e">
        <f>#REF!</f>
        <v>#REF!</v>
      </c>
    </row>
    <row r="61" spans="1:135">
      <c r="A61" s="1">
        <v>55</v>
      </c>
      <c r="B61" s="15" t="s">
        <v>70</v>
      </c>
      <c r="C61" s="96">
        <v>15.37</v>
      </c>
      <c r="D61" s="52"/>
      <c r="E61" s="104"/>
      <c r="F61" s="75">
        <v>15.37</v>
      </c>
      <c r="G61" s="52">
        <v>274.35000000000002</v>
      </c>
      <c r="H61" s="52">
        <v>2.29</v>
      </c>
      <c r="I61" s="179">
        <f t="shared" si="5"/>
        <v>1.19</v>
      </c>
      <c r="J61" s="76">
        <f t="shared" si="1"/>
        <v>18.290299999999998</v>
      </c>
      <c r="L61" s="105" t="s">
        <v>45</v>
      </c>
      <c r="M61" s="18" t="s">
        <v>116</v>
      </c>
      <c r="P61" s="106"/>
      <c r="Q61" s="138"/>
      <c r="R61" s="138"/>
      <c r="S61" s="138"/>
      <c r="T61" s="138"/>
      <c r="AE61" s="2"/>
      <c r="AF61" s="49"/>
      <c r="AG61" s="48"/>
      <c r="AH61" s="49"/>
      <c r="AK61" s="15"/>
      <c r="AL61" s="2"/>
      <c r="AM61" s="27"/>
      <c r="AN61" s="26"/>
      <c r="AO61" s="26"/>
      <c r="AP61" s="49"/>
      <c r="AQ61" s="65"/>
      <c r="AR61" s="48"/>
      <c r="AS61" s="20"/>
      <c r="AT61" s="2"/>
      <c r="AU61" s="26"/>
      <c r="AV61" s="2"/>
      <c r="AW61" s="22"/>
      <c r="AX61" s="22"/>
      <c r="AY61" s="24"/>
      <c r="AZ61" s="22"/>
      <c r="BA61" s="22"/>
      <c r="BB61" s="2"/>
      <c r="BC61" s="2"/>
      <c r="BD61" s="31"/>
      <c r="BE61" s="31"/>
      <c r="BF61" s="31"/>
      <c r="BG61" s="5"/>
      <c r="BI61" s="22"/>
      <c r="BJ61" s="35"/>
      <c r="BK61" s="24"/>
      <c r="BL61" s="22"/>
      <c r="BM61" s="2"/>
      <c r="BN61" s="9"/>
      <c r="BO61" s="9"/>
      <c r="BP61" s="28"/>
      <c r="BQ61" s="37"/>
      <c r="BR61" s="9"/>
      <c r="BS61" s="2"/>
      <c r="BT61" s="9"/>
      <c r="BU61" s="2"/>
      <c r="BV61" s="9"/>
      <c r="BW61" s="9"/>
      <c r="BX61" s="13"/>
      <c r="BY61" s="2"/>
      <c r="DC61" s="1">
        <f t="shared" si="3"/>
        <v>0</v>
      </c>
      <c r="DQ61" s="1" t="e">
        <f>#REF!</f>
        <v>#REF!</v>
      </c>
      <c r="EE61" s="1" t="e">
        <f>#REF!</f>
        <v>#REF!</v>
      </c>
    </row>
    <row r="62" spans="1:135">
      <c r="A62" s="1">
        <v>56</v>
      </c>
      <c r="B62" s="12" t="s">
        <v>58</v>
      </c>
      <c r="C62" s="78">
        <v>10.57</v>
      </c>
      <c r="D62" s="52">
        <v>44.66</v>
      </c>
      <c r="E62" s="52">
        <v>33.42</v>
      </c>
      <c r="F62" s="96">
        <v>13.237</v>
      </c>
      <c r="G62" s="104">
        <v>236.28</v>
      </c>
      <c r="H62" s="104">
        <v>1.97</v>
      </c>
      <c r="I62" s="179">
        <f t="shared" si="5"/>
        <v>1.19</v>
      </c>
      <c r="J62" s="76">
        <f t="shared" si="1"/>
        <v>15.75203</v>
      </c>
      <c r="L62" s="105" t="s">
        <v>35</v>
      </c>
      <c r="M62" s="18" t="s">
        <v>109</v>
      </c>
      <c r="P62" s="89"/>
      <c r="Q62" s="138"/>
      <c r="R62" s="138"/>
      <c r="S62" s="138"/>
      <c r="T62" s="138"/>
      <c r="U62" s="138"/>
      <c r="AE62" s="2"/>
      <c r="AF62" s="49"/>
      <c r="AG62" s="48"/>
      <c r="AH62" s="49"/>
      <c r="AK62" s="15"/>
      <c r="AL62" s="2"/>
      <c r="AM62" s="27"/>
      <c r="AN62" s="26"/>
      <c r="AO62" s="26"/>
      <c r="AP62" s="49"/>
      <c r="AQ62" s="65"/>
      <c r="AR62" s="48"/>
      <c r="AS62" s="20"/>
      <c r="AT62" s="2"/>
      <c r="AU62" s="20"/>
      <c r="AW62" s="22"/>
      <c r="AX62" s="22"/>
      <c r="AY62" s="24"/>
      <c r="AZ62" s="22"/>
      <c r="BA62" s="22"/>
      <c r="BB62" s="2"/>
      <c r="BD62" s="31"/>
      <c r="BE62" s="31"/>
      <c r="BF62" s="31"/>
      <c r="BG62" s="6"/>
      <c r="BI62" s="22"/>
      <c r="BJ62" s="35"/>
      <c r="BK62" s="24"/>
      <c r="BL62" s="22"/>
      <c r="BN62" s="9"/>
      <c r="BO62" s="37"/>
      <c r="BP62" s="28"/>
      <c r="BQ62" s="37"/>
      <c r="BR62" s="9"/>
      <c r="BS62" s="2"/>
      <c r="BT62" s="9"/>
      <c r="BU62" s="12"/>
      <c r="BV62" s="38"/>
      <c r="BW62" s="11"/>
      <c r="BX62" s="14"/>
      <c r="BY62" s="2"/>
      <c r="DC62" s="1">
        <f t="shared" si="3"/>
        <v>0</v>
      </c>
      <c r="DQ62" s="1" t="e">
        <f>#REF!</f>
        <v>#REF!</v>
      </c>
      <c r="EE62" s="1" t="e">
        <f>#REF!</f>
        <v>#REF!</v>
      </c>
    </row>
    <row r="63" spans="1:135">
      <c r="A63" s="1">
        <v>57</v>
      </c>
      <c r="B63" s="39" t="s">
        <v>59</v>
      </c>
      <c r="C63" s="151">
        <v>14.42</v>
      </c>
      <c r="D63" s="52">
        <v>66.540000000000006</v>
      </c>
      <c r="E63" s="52">
        <v>97.77</v>
      </c>
      <c r="F63" s="39">
        <v>18.66</v>
      </c>
      <c r="G63" s="52">
        <v>333.08</v>
      </c>
      <c r="H63" s="52">
        <v>2.78</v>
      </c>
      <c r="I63" s="179">
        <f t="shared" si="5"/>
        <v>1.19</v>
      </c>
      <c r="J63" s="76">
        <f t="shared" si="1"/>
        <v>22.205400000000001</v>
      </c>
      <c r="L63" s="128" t="s">
        <v>35</v>
      </c>
      <c r="M63" s="18" t="s">
        <v>117</v>
      </c>
      <c r="P63" s="89"/>
      <c r="Q63" s="138"/>
      <c r="AE63" s="15"/>
      <c r="AF63" s="49"/>
      <c r="AG63" s="48"/>
      <c r="AH63" s="49"/>
      <c r="AK63" s="15"/>
      <c r="AL63" s="2"/>
      <c r="AM63" s="27"/>
      <c r="AN63" s="26"/>
      <c r="AO63" s="26"/>
      <c r="AP63" s="49"/>
      <c r="AQ63" s="65"/>
      <c r="AR63" s="48"/>
      <c r="AS63" s="20"/>
      <c r="AT63" s="2"/>
      <c r="AU63" s="20"/>
      <c r="AW63" s="22"/>
      <c r="AX63" s="22"/>
      <c r="AY63" s="24"/>
      <c r="AZ63" s="22"/>
      <c r="BA63" s="22"/>
      <c r="BB63" s="2"/>
      <c r="BD63" s="31"/>
      <c r="BE63" s="31"/>
      <c r="BF63" s="31"/>
      <c r="BG63" s="6"/>
      <c r="BI63" s="22"/>
      <c r="BJ63" s="35"/>
      <c r="BK63" s="24"/>
      <c r="BL63" s="22"/>
      <c r="BN63" s="9"/>
      <c r="BO63" s="37"/>
      <c r="BP63" s="28"/>
      <c r="BQ63" s="37"/>
      <c r="BR63" s="9"/>
      <c r="BS63" s="2"/>
      <c r="BT63" s="9"/>
      <c r="BU63" s="12"/>
      <c r="BV63" s="38"/>
      <c r="BW63" s="11"/>
      <c r="BX63" s="14"/>
      <c r="BY63" s="2"/>
      <c r="DC63" s="1">
        <f t="shared" si="3"/>
        <v>0</v>
      </c>
      <c r="DQ63" s="1" t="e">
        <f>#REF!</f>
        <v>#REF!</v>
      </c>
      <c r="EE63" s="1" t="e">
        <f>#REF!</f>
        <v>#REF!</v>
      </c>
    </row>
    <row r="64" spans="1:135">
      <c r="A64" s="1">
        <v>58</v>
      </c>
      <c r="B64" s="39" t="s">
        <v>252</v>
      </c>
      <c r="C64" s="1">
        <v>13.858000000000001</v>
      </c>
      <c r="D64" s="52">
        <v>45.87</v>
      </c>
      <c r="E64" s="52">
        <v>154.84</v>
      </c>
      <c r="F64" s="96">
        <v>17.266999999999999</v>
      </c>
      <c r="G64" s="52">
        <v>308.20999999999998</v>
      </c>
      <c r="H64" s="52">
        <v>2.57</v>
      </c>
      <c r="I64" s="179">
        <f t="shared" si="5"/>
        <v>1.19</v>
      </c>
      <c r="J64" s="76">
        <f t="shared" si="1"/>
        <v>20.547729999999998</v>
      </c>
      <c r="L64" s="128" t="s">
        <v>35</v>
      </c>
      <c r="M64" s="19" t="s">
        <v>113</v>
      </c>
      <c r="Q64" s="138"/>
      <c r="R64" s="138"/>
      <c r="AF64" s="49"/>
      <c r="AG64" s="48"/>
      <c r="AH64" s="49"/>
      <c r="AK64" s="15"/>
      <c r="AL64" s="2"/>
      <c r="AM64" s="27"/>
      <c r="AN64" s="26"/>
      <c r="AO64" s="26"/>
      <c r="AP64" s="49"/>
      <c r="AQ64" s="65"/>
      <c r="AR64" s="48"/>
      <c r="AS64" s="20"/>
      <c r="AT64" s="2"/>
      <c r="AU64" s="20"/>
      <c r="AW64" s="22"/>
      <c r="AX64" s="22"/>
      <c r="AY64" s="24"/>
      <c r="AZ64" s="22"/>
      <c r="BA64" s="22"/>
      <c r="BB64" s="2"/>
      <c r="BD64" s="31"/>
      <c r="BE64" s="31"/>
      <c r="BF64" s="31"/>
      <c r="BG64" s="6"/>
      <c r="BI64" s="22"/>
      <c r="BJ64" s="35"/>
      <c r="BK64" s="24"/>
      <c r="BL64" s="22"/>
      <c r="BN64" s="9"/>
      <c r="BO64" s="37"/>
      <c r="BP64" s="28"/>
      <c r="BQ64" s="37"/>
      <c r="BR64" s="9"/>
      <c r="BS64" s="2"/>
      <c r="BT64" s="9"/>
      <c r="BU64" s="12"/>
      <c r="BV64" s="38"/>
      <c r="BW64" s="11"/>
      <c r="BX64" s="14"/>
      <c r="BY64" s="2"/>
      <c r="DC64" s="1">
        <f t="shared" si="3"/>
        <v>0</v>
      </c>
      <c r="DQ64" s="1" t="e">
        <f>#REF!</f>
        <v>#REF!</v>
      </c>
      <c r="EE64" s="1" t="e">
        <f>#REF!</f>
        <v>#REF!</v>
      </c>
    </row>
    <row r="65" spans="1:156">
      <c r="A65" s="1">
        <v>59</v>
      </c>
      <c r="B65" s="39" t="s">
        <v>262</v>
      </c>
      <c r="C65" s="151">
        <v>14.250999999999999</v>
      </c>
      <c r="D65" s="102">
        <v>32.76</v>
      </c>
      <c r="E65" s="52"/>
      <c r="F65" s="39">
        <v>16.071000000000002</v>
      </c>
      <c r="G65" s="52">
        <v>286.87</v>
      </c>
      <c r="H65" s="52">
        <v>2.39</v>
      </c>
      <c r="I65" s="179">
        <f t="shared" si="5"/>
        <v>1.19</v>
      </c>
      <c r="J65" s="76">
        <f t="shared" si="1"/>
        <v>19.124490000000002</v>
      </c>
      <c r="L65" s="128" t="s">
        <v>35</v>
      </c>
      <c r="M65" s="18" t="s">
        <v>107</v>
      </c>
      <c r="Q65" s="138"/>
      <c r="R65" s="138"/>
      <c r="S65" s="138"/>
      <c r="T65" s="150"/>
      <c r="U65" s="37"/>
      <c r="AA65" s="26"/>
      <c r="AB65" s="9"/>
      <c r="AC65" s="27"/>
      <c r="AD65" s="26"/>
      <c r="AE65" s="64"/>
      <c r="AF65" s="49"/>
      <c r="AG65" s="48"/>
      <c r="AH65" s="49"/>
      <c r="AK65" s="15"/>
      <c r="AL65" s="2"/>
      <c r="AM65" s="27"/>
      <c r="AN65" s="26"/>
      <c r="AO65" s="26"/>
      <c r="AP65" s="49"/>
      <c r="AQ65" s="8"/>
      <c r="AR65" s="48"/>
      <c r="AS65" s="20"/>
      <c r="AT65" s="2"/>
      <c r="AU65" s="20"/>
      <c r="AW65" s="22"/>
      <c r="AX65" s="22"/>
      <c r="AY65" s="24"/>
      <c r="AZ65" s="22"/>
      <c r="BA65" s="22"/>
      <c r="BB65" s="2"/>
      <c r="BD65" s="31"/>
      <c r="BE65" s="31"/>
      <c r="BF65" s="31"/>
      <c r="BG65" s="6"/>
      <c r="BI65" s="22"/>
      <c r="BJ65" s="35"/>
      <c r="BK65" s="24"/>
      <c r="BL65" s="22"/>
      <c r="BN65" s="9"/>
      <c r="BO65" s="37"/>
      <c r="BP65" s="28"/>
      <c r="BQ65" s="37"/>
      <c r="BR65" s="9"/>
      <c r="BS65" s="2"/>
      <c r="BT65" s="9"/>
      <c r="BU65" s="12"/>
      <c r="BV65" s="38"/>
      <c r="BW65" s="11"/>
      <c r="BX65" s="14"/>
      <c r="BY65" s="2"/>
      <c r="DC65" s="1">
        <f t="shared" si="3"/>
        <v>0</v>
      </c>
      <c r="DQ65" s="1" t="e">
        <f>#REF!</f>
        <v>#REF!</v>
      </c>
      <c r="EE65" s="1" t="e">
        <f>#REF!</f>
        <v>#REF!</v>
      </c>
    </row>
    <row r="66" spans="1:156">
      <c r="A66" s="1">
        <v>60</v>
      </c>
      <c r="B66" s="12" t="s">
        <v>71</v>
      </c>
      <c r="C66" s="12">
        <v>12.86</v>
      </c>
      <c r="D66" s="104">
        <v>39.72</v>
      </c>
      <c r="E66" s="12"/>
      <c r="F66" s="12">
        <v>15.067</v>
      </c>
      <c r="G66" s="104">
        <v>268.94</v>
      </c>
      <c r="H66" s="52">
        <v>2.2400000000000002</v>
      </c>
      <c r="I66" s="179">
        <f t="shared" si="5"/>
        <v>1.19</v>
      </c>
      <c r="J66" s="76">
        <f t="shared" si="1"/>
        <v>17.929729999999999</v>
      </c>
      <c r="L66" s="126" t="s">
        <v>35</v>
      </c>
      <c r="M66" s="18" t="s">
        <v>107</v>
      </c>
      <c r="P66" s="89"/>
      <c r="AA66" s="48"/>
      <c r="AB66" s="9"/>
      <c r="AC66" s="27"/>
      <c r="AD66" s="26"/>
      <c r="AE66" s="64"/>
      <c r="AF66" s="49"/>
      <c r="AG66" s="48"/>
      <c r="AH66" s="49"/>
      <c r="AK66" s="15"/>
      <c r="AL66" s="2"/>
      <c r="AM66" s="27"/>
      <c r="AN66" s="26"/>
      <c r="AO66" s="26"/>
      <c r="AP66" s="49"/>
      <c r="AQ66" s="65"/>
      <c r="AR66" s="48"/>
      <c r="AS66" s="20"/>
      <c r="AT66" s="2"/>
      <c r="AU66" s="20"/>
      <c r="AW66" s="22"/>
      <c r="AX66" s="22"/>
      <c r="AY66" s="24"/>
      <c r="AZ66" s="22"/>
      <c r="BA66" s="22"/>
      <c r="BB66" s="2"/>
      <c r="BD66" s="31"/>
      <c r="BE66" s="31"/>
      <c r="BF66" s="31"/>
      <c r="BG66" s="6"/>
      <c r="BI66" s="22"/>
      <c r="BJ66" s="35"/>
      <c r="BK66" s="24"/>
      <c r="BL66" s="22"/>
      <c r="BN66" s="9"/>
      <c r="BO66" s="37"/>
      <c r="BP66" s="28"/>
      <c r="BQ66" s="37"/>
      <c r="BR66" s="9"/>
      <c r="BS66" s="2"/>
      <c r="BT66" s="9"/>
      <c r="BU66" s="12"/>
      <c r="BV66" s="38"/>
      <c r="BW66" s="11"/>
      <c r="BX66" s="14"/>
      <c r="BY66" s="2"/>
      <c r="DC66" s="1">
        <f t="shared" ref="DC66:DC83" si="6">ROUND(BU66*0.86488888,0)</f>
        <v>0</v>
      </c>
      <c r="DQ66" s="1" t="e">
        <f>#REF!</f>
        <v>#REF!</v>
      </c>
      <c r="EE66" s="1" t="e">
        <f>#REF!</f>
        <v>#REF!</v>
      </c>
    </row>
    <row r="67" spans="1:156">
      <c r="A67" s="1">
        <v>61</v>
      </c>
      <c r="B67" s="15" t="s">
        <v>69</v>
      </c>
      <c r="C67" s="96">
        <v>11.641</v>
      </c>
      <c r="D67" s="52">
        <v>18.54</v>
      </c>
      <c r="E67" s="7"/>
      <c r="F67" s="75">
        <v>12.670999999999999</v>
      </c>
      <c r="G67" s="52">
        <v>226.18</v>
      </c>
      <c r="H67" s="52">
        <v>1.88</v>
      </c>
      <c r="I67" s="179">
        <f t="shared" si="5"/>
        <v>1.19</v>
      </c>
      <c r="J67" s="76">
        <f t="shared" si="1"/>
        <v>15.078489999999999</v>
      </c>
      <c r="L67" s="105" t="s">
        <v>35</v>
      </c>
      <c r="M67" s="18" t="s">
        <v>109</v>
      </c>
      <c r="P67" s="89"/>
      <c r="T67" s="38"/>
      <c r="U67" s="37"/>
      <c r="AA67" s="48"/>
      <c r="AB67" s="9"/>
      <c r="AC67" s="27"/>
      <c r="AD67" s="26"/>
      <c r="AE67" s="64"/>
      <c r="AF67" s="49"/>
      <c r="AG67" s="48"/>
      <c r="AH67" s="49"/>
      <c r="AK67" s="15"/>
      <c r="AL67" s="2"/>
      <c r="AM67" s="27"/>
      <c r="AN67" s="26"/>
      <c r="AO67" s="26"/>
      <c r="AP67" s="49"/>
      <c r="AQ67" s="65"/>
      <c r="AR67" s="48"/>
      <c r="AS67" s="20"/>
      <c r="AT67" s="2"/>
      <c r="AU67" s="20"/>
      <c r="AW67" s="22"/>
      <c r="AX67" s="22"/>
      <c r="AY67" s="24"/>
      <c r="AZ67" s="22"/>
      <c r="BA67" s="9"/>
      <c r="BB67" s="2"/>
      <c r="BC67" s="2"/>
      <c r="BD67" s="31"/>
      <c r="BE67" s="31"/>
      <c r="BF67" s="31"/>
      <c r="BG67" s="5"/>
      <c r="BI67" s="22"/>
      <c r="BJ67" s="35"/>
      <c r="BK67" s="24"/>
      <c r="BL67" s="22"/>
      <c r="BM67" s="2"/>
      <c r="BN67" s="9"/>
      <c r="BO67" s="37"/>
      <c r="BP67" s="28"/>
      <c r="BQ67" s="37"/>
      <c r="BR67" s="9"/>
      <c r="BS67" s="2"/>
      <c r="BT67" s="9"/>
      <c r="BU67" s="12"/>
      <c r="BV67" s="38"/>
      <c r="BW67" s="11"/>
      <c r="BX67" s="14"/>
      <c r="BY67" s="2"/>
      <c r="DC67" s="1">
        <f t="shared" si="6"/>
        <v>0</v>
      </c>
      <c r="DQ67" s="1" t="e">
        <f>#REF!</f>
        <v>#REF!</v>
      </c>
      <c r="EE67" s="1" t="e">
        <f>#REF!</f>
        <v>#REF!</v>
      </c>
    </row>
    <row r="68" spans="1:156">
      <c r="A68" s="1">
        <v>62</v>
      </c>
      <c r="B68" s="12" t="s">
        <v>76</v>
      </c>
      <c r="C68" s="12">
        <v>7.399</v>
      </c>
      <c r="D68" s="104" t="s">
        <v>263</v>
      </c>
      <c r="E68" s="104"/>
      <c r="F68" s="12">
        <v>11.608000000000001</v>
      </c>
      <c r="G68" s="104">
        <v>207.2</v>
      </c>
      <c r="H68" s="104">
        <v>1.72</v>
      </c>
      <c r="I68" s="179">
        <f t="shared" si="5"/>
        <v>1.19</v>
      </c>
      <c r="J68" s="76">
        <f t="shared" si="1"/>
        <v>13.81352</v>
      </c>
      <c r="L68" s="15" t="s">
        <v>35</v>
      </c>
      <c r="M68" s="18" t="s">
        <v>107</v>
      </c>
      <c r="P68" s="106"/>
      <c r="T68" s="60"/>
      <c r="U68" s="11"/>
      <c r="AA68" s="48"/>
      <c r="AB68" s="9"/>
      <c r="AC68" s="27"/>
      <c r="AD68" s="26"/>
      <c r="AE68" s="64"/>
      <c r="AF68" s="49"/>
      <c r="AG68" s="48"/>
      <c r="AH68" s="20"/>
      <c r="AK68" s="15"/>
      <c r="AL68" s="2"/>
      <c r="AM68" s="27"/>
      <c r="AN68" s="26"/>
      <c r="AO68" s="26"/>
      <c r="AP68" s="49"/>
      <c r="AQ68" s="65"/>
      <c r="AR68" s="48"/>
      <c r="AS68" s="20"/>
      <c r="AT68" s="2"/>
      <c r="AU68" s="20"/>
      <c r="AW68" s="22"/>
      <c r="AX68" s="22"/>
      <c r="AY68" s="24"/>
      <c r="AZ68" s="22"/>
      <c r="BA68" s="9"/>
      <c r="BB68" s="2"/>
      <c r="BD68" s="31"/>
      <c r="BE68" s="31"/>
      <c r="BF68" s="31"/>
      <c r="BG68" s="6"/>
      <c r="BI68" s="22"/>
      <c r="BJ68" s="35"/>
      <c r="BK68" s="24"/>
      <c r="BL68" s="22"/>
      <c r="BN68" s="9"/>
      <c r="BO68" s="37"/>
      <c r="BP68" s="28"/>
      <c r="BQ68" s="37"/>
      <c r="BR68" s="9"/>
      <c r="BS68" s="2"/>
      <c r="BT68" s="9"/>
      <c r="BU68" s="12"/>
      <c r="BV68" s="38"/>
      <c r="BW68" s="11"/>
      <c r="BX68" s="14"/>
      <c r="BY68" s="2"/>
      <c r="DC68" s="1">
        <f t="shared" si="6"/>
        <v>0</v>
      </c>
      <c r="DQ68" s="1" t="e">
        <f>#REF!</f>
        <v>#REF!</v>
      </c>
      <c r="EE68" s="1" t="e">
        <f>#REF!</f>
        <v>#REF!</v>
      </c>
    </row>
    <row r="69" spans="1:156">
      <c r="A69" s="1">
        <v>63</v>
      </c>
      <c r="B69" s="56" t="s">
        <v>37</v>
      </c>
      <c r="C69" s="79">
        <v>12.571</v>
      </c>
      <c r="D69" s="52">
        <v>34.479999999999997</v>
      </c>
      <c r="E69" s="52"/>
      <c r="F69" s="79">
        <v>14.487</v>
      </c>
      <c r="G69" s="52">
        <v>258.58999999999997</v>
      </c>
      <c r="H69" s="52">
        <v>2.15</v>
      </c>
      <c r="I69" s="179">
        <f t="shared" si="5"/>
        <v>1.19</v>
      </c>
      <c r="J69" s="76">
        <f t="shared" si="1"/>
        <v>17.239529999999998</v>
      </c>
      <c r="L69" s="105" t="s">
        <v>35</v>
      </c>
      <c r="M69" s="18" t="s">
        <v>110</v>
      </c>
      <c r="N69" s="90"/>
      <c r="O69" s="93"/>
      <c r="T69" s="60"/>
      <c r="AA69" s="48"/>
      <c r="AB69" s="9"/>
      <c r="AC69" s="27"/>
      <c r="AD69" s="26"/>
      <c r="AE69" s="64"/>
      <c r="AF69" s="49"/>
      <c r="AG69" s="48"/>
      <c r="AH69" s="20"/>
      <c r="AK69" s="15"/>
      <c r="AL69" s="2"/>
      <c r="AM69" s="27"/>
      <c r="AN69" s="26"/>
      <c r="AO69" s="26"/>
      <c r="AP69" s="49"/>
      <c r="AQ69" s="65"/>
      <c r="AR69" s="48"/>
      <c r="AS69" s="20"/>
      <c r="AT69" s="2"/>
      <c r="AU69" s="20"/>
      <c r="AW69" s="22"/>
      <c r="AX69" s="22"/>
      <c r="AY69" s="24"/>
      <c r="AZ69" s="22"/>
      <c r="BA69" s="9"/>
      <c r="BB69" s="2"/>
      <c r="BD69" s="31"/>
      <c r="BE69" s="31"/>
      <c r="BF69" s="31"/>
      <c r="BG69" s="6"/>
      <c r="BI69" s="22"/>
      <c r="BJ69" s="35"/>
      <c r="BK69" s="24"/>
      <c r="BL69" s="22"/>
      <c r="BN69" s="9"/>
      <c r="BO69" s="37"/>
      <c r="BP69" s="28"/>
      <c r="BQ69" s="37"/>
      <c r="BR69" s="9"/>
      <c r="BS69" s="2"/>
      <c r="BT69" s="9"/>
      <c r="BU69" s="12"/>
      <c r="BV69" s="38"/>
      <c r="BW69" s="11"/>
      <c r="BX69" s="14"/>
      <c r="BY69" s="2"/>
      <c r="DC69" s="1">
        <f t="shared" si="6"/>
        <v>0</v>
      </c>
      <c r="DQ69" s="1" t="e">
        <f>#REF!</f>
        <v>#REF!</v>
      </c>
      <c r="EE69" s="1" t="e">
        <f>#REF!</f>
        <v>#REF!</v>
      </c>
    </row>
    <row r="70" spans="1:156">
      <c r="A70" s="1">
        <v>64</v>
      </c>
      <c r="B70" s="101" t="s">
        <v>57</v>
      </c>
      <c r="C70" s="12">
        <v>12.667999999999999</v>
      </c>
      <c r="D70" s="104">
        <v>68.52</v>
      </c>
      <c r="E70" s="104"/>
      <c r="F70" s="12">
        <v>16.475000000000001</v>
      </c>
      <c r="G70" s="104">
        <v>294.07</v>
      </c>
      <c r="H70" s="134">
        <v>2.4500000000000002</v>
      </c>
      <c r="I70" s="179">
        <f t="shared" si="5"/>
        <v>1.19</v>
      </c>
      <c r="J70" s="76">
        <f t="shared" si="1"/>
        <v>19.605250000000002</v>
      </c>
      <c r="L70" s="128" t="s">
        <v>35</v>
      </c>
      <c r="M70" s="19" t="s">
        <v>105</v>
      </c>
      <c r="N70" s="12"/>
      <c r="O70" s="12"/>
      <c r="P70" s="157"/>
      <c r="Q70" s="142"/>
      <c r="R70" s="155"/>
      <c r="S70" s="153"/>
      <c r="T70" s="156"/>
      <c r="U70" s="150"/>
      <c r="AA70" s="48"/>
      <c r="AB70" s="9"/>
      <c r="AC70" s="27"/>
      <c r="AD70" s="26"/>
      <c r="AE70" s="64"/>
      <c r="AF70" s="49"/>
      <c r="AG70" s="48"/>
      <c r="AH70" s="20"/>
      <c r="AK70" s="15"/>
      <c r="AL70" s="2"/>
      <c r="AM70" s="27"/>
      <c r="AN70" s="26"/>
      <c r="AO70" s="26"/>
      <c r="AP70" s="49"/>
      <c r="AQ70" s="65"/>
      <c r="AR70" s="48"/>
      <c r="AS70" s="20"/>
      <c r="AT70" s="2"/>
      <c r="AU70" s="20"/>
      <c r="AW70" s="22"/>
      <c r="AX70" s="22"/>
      <c r="AY70" s="24"/>
      <c r="AZ70" s="22"/>
      <c r="BA70" s="9"/>
      <c r="BB70" s="2"/>
      <c r="BD70" s="31"/>
      <c r="BE70" s="31"/>
      <c r="BF70" s="31"/>
      <c r="BG70" s="6"/>
      <c r="BI70" s="22"/>
      <c r="BJ70" s="35"/>
      <c r="BK70" s="24"/>
      <c r="BL70" s="22"/>
      <c r="BN70" s="9"/>
      <c r="BO70" s="37"/>
      <c r="BP70" s="28"/>
      <c r="BQ70" s="37"/>
      <c r="BR70" s="9"/>
      <c r="BS70" s="2"/>
      <c r="BT70" s="9"/>
      <c r="BU70" s="12"/>
      <c r="BV70" s="38"/>
      <c r="BW70" s="11"/>
      <c r="BX70" s="14"/>
      <c r="BY70" s="2"/>
      <c r="DC70" s="1">
        <f t="shared" si="6"/>
        <v>0</v>
      </c>
      <c r="DQ70" s="1" t="e">
        <f>#REF!</f>
        <v>#REF!</v>
      </c>
      <c r="EE70" s="1" t="e">
        <f>#REF!</f>
        <v>#REF!</v>
      </c>
    </row>
    <row r="71" spans="1:156">
      <c r="A71" s="1">
        <v>65</v>
      </c>
      <c r="B71" s="83" t="s">
        <v>60</v>
      </c>
      <c r="C71" s="83">
        <v>21.417000000000002</v>
      </c>
      <c r="D71" s="104">
        <v>39.380000000000003</v>
      </c>
      <c r="E71" s="104">
        <v>58.8</v>
      </c>
      <c r="F71" s="84">
        <v>23.931000000000001</v>
      </c>
      <c r="G71" s="58">
        <v>427.18</v>
      </c>
      <c r="H71" s="58">
        <v>3.56</v>
      </c>
      <c r="I71" s="179">
        <f t="shared" si="5"/>
        <v>1.19</v>
      </c>
      <c r="J71" s="76">
        <f t="shared" si="1"/>
        <v>28.477889999999999</v>
      </c>
      <c r="L71" s="10" t="s">
        <v>35</v>
      </c>
      <c r="M71" s="19" t="s">
        <v>108</v>
      </c>
      <c r="P71" s="118"/>
      <c r="Q71" s="138"/>
      <c r="R71" s="138"/>
      <c r="S71" s="138"/>
      <c r="T71" s="156"/>
      <c r="U71" s="150"/>
      <c r="V71" s="138"/>
      <c r="AA71" s="48"/>
      <c r="AB71" s="9"/>
      <c r="AC71" s="27"/>
      <c r="AD71" s="26"/>
      <c r="AE71" s="64"/>
      <c r="AF71" s="49"/>
      <c r="AG71" s="48"/>
      <c r="AK71" s="15"/>
      <c r="AL71" s="2"/>
      <c r="AM71" s="27"/>
      <c r="AN71" s="26"/>
      <c r="AO71" s="26"/>
      <c r="AP71" s="49"/>
      <c r="AQ71" s="65"/>
      <c r="AR71" s="48"/>
      <c r="AT71" s="2"/>
      <c r="AU71" s="20"/>
      <c r="AW71" s="22"/>
      <c r="AX71" s="22"/>
      <c r="AY71" s="24"/>
      <c r="AZ71" s="22"/>
      <c r="BA71" s="9"/>
      <c r="BD71" s="31"/>
      <c r="BE71" s="31"/>
      <c r="BF71" s="31"/>
      <c r="BG71" s="6"/>
      <c r="BI71" s="22"/>
      <c r="BJ71" s="33"/>
      <c r="BK71" s="24"/>
      <c r="BL71" s="22"/>
      <c r="BN71" s="9"/>
      <c r="BO71" s="37"/>
      <c r="BP71" s="28"/>
      <c r="BQ71" s="37"/>
      <c r="BR71" s="9"/>
      <c r="BS71" s="2"/>
      <c r="BT71" s="9"/>
      <c r="BU71" s="12"/>
      <c r="BV71" s="38"/>
      <c r="BW71" s="11"/>
      <c r="BX71" s="14"/>
      <c r="BY71" s="2"/>
      <c r="DC71" s="1">
        <f t="shared" si="6"/>
        <v>0</v>
      </c>
      <c r="DQ71" s="1" t="e">
        <f>#REF!</f>
        <v>#REF!</v>
      </c>
      <c r="EE71" s="1" t="e">
        <f>#REF!</f>
        <v>#REF!</v>
      </c>
      <c r="ES71" s="2">
        <v>-8229</v>
      </c>
    </row>
    <row r="72" spans="1:156">
      <c r="A72" s="1">
        <v>66</v>
      </c>
      <c r="B72" s="12" t="s">
        <v>15</v>
      </c>
      <c r="C72" s="96">
        <v>15.478999999999999</v>
      </c>
      <c r="D72" s="104">
        <v>25.83</v>
      </c>
      <c r="E72" s="104">
        <v>118.01</v>
      </c>
      <c r="F72" s="78">
        <v>17.57</v>
      </c>
      <c r="G72" s="104">
        <v>313.62</v>
      </c>
      <c r="H72" s="104">
        <v>2.61</v>
      </c>
      <c r="I72" s="179">
        <f t="shared" si="5"/>
        <v>1.19</v>
      </c>
      <c r="J72" s="76">
        <f t="shared" ref="J72:J135" si="7">F72*I72</f>
        <v>20.908300000000001</v>
      </c>
      <c r="L72" s="105" t="s">
        <v>35</v>
      </c>
      <c r="M72" s="19" t="s">
        <v>109</v>
      </c>
      <c r="N72" s="18"/>
      <c r="P72" s="89"/>
      <c r="Q72" s="138"/>
      <c r="R72" s="138"/>
      <c r="S72" s="138"/>
      <c r="T72" s="156"/>
      <c r="U72" s="150"/>
      <c r="V72" s="138"/>
      <c r="W72" s="138"/>
      <c r="AA72" s="48"/>
      <c r="AB72" s="9"/>
      <c r="AC72" s="27"/>
      <c r="AD72" s="26"/>
      <c r="AE72" s="64"/>
      <c r="AF72" s="49"/>
      <c r="AG72" s="48"/>
      <c r="AH72" s="49"/>
      <c r="AK72" s="15"/>
      <c r="AL72" s="2"/>
      <c r="AM72" s="27"/>
      <c r="AN72" s="26"/>
      <c r="AO72" s="26"/>
      <c r="AP72" s="49"/>
      <c r="AQ72" s="65"/>
      <c r="AR72" s="48"/>
      <c r="AS72" s="26"/>
      <c r="AT72" s="2"/>
      <c r="AU72" s="20"/>
      <c r="AW72" s="22"/>
      <c r="AX72" s="22"/>
      <c r="AY72" s="24"/>
      <c r="AZ72" s="22"/>
      <c r="BA72" s="9"/>
      <c r="BB72" s="2"/>
      <c r="BC72" s="2"/>
      <c r="BD72" s="31"/>
      <c r="BE72" s="31"/>
      <c r="BF72" s="31"/>
      <c r="BG72" s="5"/>
      <c r="BI72" s="22"/>
      <c r="BJ72" s="33"/>
      <c r="BK72" s="24"/>
      <c r="BL72" s="22"/>
      <c r="BM72" s="2"/>
      <c r="BN72" s="9"/>
      <c r="BO72" s="37"/>
      <c r="BP72" s="28"/>
      <c r="BQ72" s="37"/>
      <c r="BR72" s="9"/>
      <c r="BS72" s="2"/>
      <c r="BT72" s="9"/>
      <c r="BU72" s="12"/>
      <c r="BV72" s="38"/>
      <c r="BW72" s="11"/>
      <c r="BX72" s="14"/>
      <c r="BY72" s="2"/>
      <c r="DC72" s="1">
        <f t="shared" si="6"/>
        <v>0</v>
      </c>
      <c r="DQ72" s="1" t="e">
        <f>#REF!</f>
        <v>#REF!</v>
      </c>
      <c r="EE72" s="1" t="e">
        <f>#REF!</f>
        <v>#REF!</v>
      </c>
      <c r="ES72" s="2">
        <f t="shared" ref="ES72:ES106" si="8">ROUND(ES71*1.015,0)</f>
        <v>-8352</v>
      </c>
    </row>
    <row r="73" spans="1:156">
      <c r="A73" s="1">
        <v>67</v>
      </c>
      <c r="B73" s="12" t="s">
        <v>61</v>
      </c>
      <c r="C73" s="78">
        <v>20.655999999999999</v>
      </c>
      <c r="D73" s="130" t="s">
        <v>99</v>
      </c>
      <c r="E73" s="52"/>
      <c r="F73" s="96">
        <v>23.007999999999999</v>
      </c>
      <c r="G73" s="104">
        <v>410.7</v>
      </c>
      <c r="H73" s="134">
        <v>3.42</v>
      </c>
      <c r="I73" s="179">
        <f t="shared" si="5"/>
        <v>1.19</v>
      </c>
      <c r="J73" s="76">
        <f t="shared" si="7"/>
        <v>27.379519999999999</v>
      </c>
      <c r="L73" s="105" t="s">
        <v>35</v>
      </c>
      <c r="M73" s="19" t="s">
        <v>106</v>
      </c>
      <c r="P73" s="89"/>
      <c r="Q73" s="138"/>
      <c r="R73" s="138"/>
      <c r="T73" s="38"/>
      <c r="U73" s="37"/>
      <c r="AA73" s="48"/>
      <c r="AB73" s="9"/>
      <c r="AC73" s="27"/>
      <c r="AD73" s="26"/>
      <c r="AE73" s="64"/>
      <c r="AF73" s="49"/>
      <c r="AG73" s="48"/>
      <c r="AK73" s="15"/>
      <c r="AL73" s="2"/>
      <c r="AM73" s="27"/>
      <c r="AN73" s="26"/>
      <c r="AO73" s="26"/>
      <c r="AP73" s="49"/>
      <c r="AQ73" s="65"/>
      <c r="AR73" s="48"/>
      <c r="AT73" s="2"/>
      <c r="AU73" s="20"/>
      <c r="AW73" s="22"/>
      <c r="AX73" s="22"/>
      <c r="AY73" s="24"/>
      <c r="AZ73" s="22"/>
      <c r="BA73" s="9"/>
      <c r="BD73" s="31"/>
      <c r="BE73" s="31"/>
      <c r="BF73" s="31"/>
      <c r="BG73" s="6"/>
      <c r="BI73" s="22"/>
      <c r="BJ73" s="33"/>
      <c r="BK73" s="24"/>
      <c r="BL73" s="22"/>
      <c r="BN73" s="9"/>
      <c r="BO73" s="37"/>
      <c r="BP73" s="28"/>
      <c r="BQ73" s="37"/>
      <c r="BR73" s="9"/>
      <c r="BS73" s="2"/>
      <c r="BT73" s="9"/>
      <c r="BU73" s="12"/>
      <c r="BV73" s="38"/>
      <c r="BW73" s="11"/>
      <c r="BX73" s="14"/>
      <c r="BY73" s="2"/>
      <c r="DC73" s="1">
        <f t="shared" si="6"/>
        <v>0</v>
      </c>
      <c r="DQ73" s="1" t="e">
        <f>#REF!</f>
        <v>#REF!</v>
      </c>
      <c r="EE73" s="1" t="e">
        <f>#REF!</f>
        <v>#REF!</v>
      </c>
      <c r="ES73" s="2">
        <f t="shared" si="8"/>
        <v>-8477</v>
      </c>
    </row>
    <row r="74" spans="1:156">
      <c r="A74" s="1">
        <v>68</v>
      </c>
      <c r="B74" s="39" t="s">
        <v>43</v>
      </c>
      <c r="C74" s="1">
        <v>13.004</v>
      </c>
      <c r="D74" s="52">
        <v>59.87</v>
      </c>
      <c r="E74" s="52"/>
      <c r="F74" s="18">
        <v>16.329999999999998</v>
      </c>
      <c r="G74" s="52">
        <v>291.49</v>
      </c>
      <c r="H74" s="52">
        <v>2.4300000000000002</v>
      </c>
      <c r="I74" s="179">
        <f t="shared" si="5"/>
        <v>1.19</v>
      </c>
      <c r="J74" s="76">
        <f t="shared" si="7"/>
        <v>19.432699999999997</v>
      </c>
      <c r="L74" s="128" t="s">
        <v>35</v>
      </c>
      <c r="M74" s="19" t="s">
        <v>114</v>
      </c>
      <c r="P74" s="106"/>
      <c r="Q74" s="138"/>
      <c r="R74" s="138"/>
      <c r="S74" s="139"/>
      <c r="T74" s="38"/>
      <c r="U74" s="37"/>
      <c r="AA74" s="48"/>
      <c r="AB74" s="9"/>
      <c r="AC74" s="27"/>
      <c r="AD74" s="26"/>
      <c r="AE74" s="64"/>
      <c r="AF74" s="49"/>
      <c r="AG74" s="48"/>
      <c r="AH74" s="32"/>
      <c r="AK74" s="15"/>
      <c r="AL74" s="2"/>
      <c r="AM74" s="27"/>
      <c r="AN74" s="26"/>
      <c r="AO74" s="26"/>
      <c r="AP74" s="49"/>
      <c r="AQ74" s="65"/>
      <c r="AR74" s="48"/>
      <c r="AS74" s="13"/>
      <c r="AT74" s="2"/>
      <c r="AU74" s="20"/>
      <c r="AW74" s="22"/>
      <c r="AX74" s="22"/>
      <c r="AY74" s="24"/>
      <c r="AZ74" s="22"/>
      <c r="BA74" s="9"/>
      <c r="BD74" s="31"/>
      <c r="BE74" s="31"/>
      <c r="BF74" s="31"/>
      <c r="BG74" s="6"/>
      <c r="BI74" s="22"/>
      <c r="BJ74" s="33"/>
      <c r="BK74" s="24"/>
      <c r="BL74" s="22"/>
      <c r="BN74" s="9"/>
      <c r="BO74" s="37"/>
      <c r="BP74" s="28"/>
      <c r="BQ74" s="37"/>
      <c r="BR74" s="9"/>
      <c r="BS74" s="2"/>
      <c r="BT74" s="9"/>
      <c r="BU74" s="12"/>
      <c r="BV74" s="38"/>
      <c r="BW74" s="11"/>
      <c r="BX74" s="14"/>
      <c r="BY74" s="2"/>
      <c r="DC74" s="1">
        <f t="shared" si="6"/>
        <v>0</v>
      </c>
      <c r="DQ74" s="1" t="e">
        <f>#REF!</f>
        <v>#REF!</v>
      </c>
      <c r="EE74" s="1" t="e">
        <f>#REF!</f>
        <v>#REF!</v>
      </c>
      <c r="ES74" s="2">
        <f t="shared" si="8"/>
        <v>-8604</v>
      </c>
    </row>
    <row r="75" spans="1:156">
      <c r="A75" s="1">
        <v>69</v>
      </c>
      <c r="B75" s="11" t="s">
        <v>68</v>
      </c>
      <c r="C75" s="78">
        <v>13.151999999999999</v>
      </c>
      <c r="D75" s="104">
        <v>74.75</v>
      </c>
      <c r="E75" s="104">
        <v>113.5</v>
      </c>
      <c r="F75" s="78">
        <v>17.934999999999999</v>
      </c>
      <c r="G75" s="104">
        <v>320.14999999999998</v>
      </c>
      <c r="H75" s="104">
        <v>2.67</v>
      </c>
      <c r="I75" s="179">
        <f t="shared" si="5"/>
        <v>1.19</v>
      </c>
      <c r="J75" s="76">
        <f t="shared" si="7"/>
        <v>21.342649999999999</v>
      </c>
      <c r="L75" s="86" t="s">
        <v>35</v>
      </c>
      <c r="M75" s="19" t="s">
        <v>108</v>
      </c>
      <c r="Q75" s="138"/>
      <c r="R75" s="138"/>
      <c r="S75" s="139"/>
      <c r="T75" s="38"/>
      <c r="U75" s="37"/>
      <c r="AA75" s="48"/>
      <c r="AB75" s="9"/>
      <c r="AC75" s="27"/>
      <c r="AD75" s="26"/>
      <c r="AE75" s="64"/>
      <c r="AF75" s="49"/>
      <c r="AG75" s="48"/>
      <c r="AH75" s="32"/>
      <c r="AK75" s="15"/>
      <c r="AL75" s="2"/>
      <c r="AM75" s="27"/>
      <c r="AN75" s="26"/>
      <c r="AO75" s="26"/>
      <c r="AP75" s="49"/>
      <c r="AQ75" s="65"/>
      <c r="AR75" s="48"/>
      <c r="AT75" s="2"/>
      <c r="AU75" s="20"/>
      <c r="AW75" s="22"/>
      <c r="AX75" s="22"/>
      <c r="AY75" s="24"/>
      <c r="AZ75" s="22"/>
      <c r="BA75" s="9"/>
      <c r="BD75" s="31"/>
      <c r="BE75" s="31"/>
      <c r="BF75" s="31"/>
      <c r="BG75" s="6"/>
      <c r="BI75" s="22"/>
      <c r="BJ75" s="33"/>
      <c r="BK75" s="24"/>
      <c r="BL75" s="22"/>
      <c r="BN75" s="9"/>
      <c r="BO75" s="37"/>
      <c r="BP75" s="28"/>
      <c r="BQ75" s="37"/>
      <c r="BR75" s="9"/>
      <c r="BS75" s="2"/>
      <c r="BT75" s="9"/>
      <c r="BU75" s="12"/>
      <c r="BV75" s="38"/>
      <c r="BW75" s="11"/>
      <c r="BX75" s="14"/>
      <c r="BY75" s="2"/>
      <c r="CB75" s="2"/>
      <c r="CC75" s="2"/>
      <c r="CD75" s="2"/>
      <c r="CF75" s="2"/>
      <c r="CG75" s="2"/>
      <c r="DC75" s="1">
        <f t="shared" si="6"/>
        <v>0</v>
      </c>
      <c r="DQ75" s="1" t="e">
        <f>#REF!</f>
        <v>#REF!</v>
      </c>
      <c r="EE75" s="1" t="e">
        <f>#REF!</f>
        <v>#REF!</v>
      </c>
      <c r="ES75" s="2">
        <f t="shared" si="8"/>
        <v>-8733</v>
      </c>
    </row>
    <row r="76" spans="1:156">
      <c r="A76" s="1">
        <v>70</v>
      </c>
      <c r="B76" s="15" t="s">
        <v>66</v>
      </c>
      <c r="C76" s="1">
        <v>15.56</v>
      </c>
      <c r="D76" s="52"/>
      <c r="E76" s="52"/>
      <c r="F76" s="1">
        <v>15.56</v>
      </c>
      <c r="G76" s="52">
        <v>277.75</v>
      </c>
      <c r="H76" s="120">
        <v>2.31</v>
      </c>
      <c r="I76" s="179">
        <f t="shared" si="5"/>
        <v>1.19</v>
      </c>
      <c r="J76" s="76">
        <f t="shared" si="7"/>
        <v>18.516400000000001</v>
      </c>
      <c r="L76" s="15" t="s">
        <v>35</v>
      </c>
      <c r="M76" s="19" t="s">
        <v>117</v>
      </c>
      <c r="N76" s="127"/>
      <c r="S76" s="89"/>
      <c r="T76" s="38"/>
      <c r="U76" s="37"/>
      <c r="AA76" s="48"/>
      <c r="AB76" s="9"/>
      <c r="AC76" s="27"/>
      <c r="AD76" s="26"/>
      <c r="AE76" s="64"/>
      <c r="AF76" s="49"/>
      <c r="AG76" s="48"/>
      <c r="AK76" s="15"/>
      <c r="AL76" s="2"/>
      <c r="AM76" s="27"/>
      <c r="AN76" s="26"/>
      <c r="AO76" s="26"/>
      <c r="AP76" s="49"/>
      <c r="AQ76" s="65"/>
      <c r="AR76" s="48"/>
      <c r="AT76" s="2"/>
      <c r="AU76" s="20"/>
      <c r="AW76" s="22"/>
      <c r="AX76" s="22"/>
      <c r="AY76" s="24"/>
      <c r="AZ76" s="22"/>
      <c r="BA76" s="9"/>
      <c r="BD76" s="31"/>
      <c r="BE76" s="31"/>
      <c r="BF76" s="31"/>
      <c r="BG76" s="6"/>
      <c r="BI76" s="22"/>
      <c r="BJ76" s="33"/>
      <c r="BK76" s="24"/>
      <c r="BL76" s="22"/>
      <c r="BN76" s="9"/>
      <c r="BO76" s="37"/>
      <c r="BP76" s="28"/>
      <c r="BQ76" s="37"/>
      <c r="BR76" s="9"/>
      <c r="BS76" s="2"/>
      <c r="BT76" s="9"/>
      <c r="BU76" s="12"/>
      <c r="BV76" s="38"/>
      <c r="BW76" s="11"/>
      <c r="BX76" s="14"/>
      <c r="BY76" s="2"/>
      <c r="DC76" s="1">
        <f t="shared" si="6"/>
        <v>0</v>
      </c>
      <c r="DQ76" s="1" t="e">
        <f>ROUND(#REF!*0.82488888,0)</f>
        <v>#REF!</v>
      </c>
      <c r="EE76" s="1" t="e">
        <f>#REF!</f>
        <v>#REF!</v>
      </c>
      <c r="ES76" s="2">
        <f t="shared" si="8"/>
        <v>-8864</v>
      </c>
      <c r="EZ76" s="1">
        <f t="shared" ref="EZ76:EZ106" si="9">ES76</f>
        <v>-8864</v>
      </c>
    </row>
    <row r="77" spans="1:156">
      <c r="A77" s="1">
        <v>71</v>
      </c>
      <c r="B77" s="137" t="s">
        <v>264</v>
      </c>
      <c r="C77" s="97">
        <v>7.4409999999999998</v>
      </c>
      <c r="D77" s="59">
        <v>32.549999999999997</v>
      </c>
      <c r="E77" s="59">
        <v>125.16</v>
      </c>
      <c r="F77" s="87">
        <v>9.9939999999999998</v>
      </c>
      <c r="G77" s="59">
        <v>177.51</v>
      </c>
      <c r="H77" s="59">
        <v>1.48</v>
      </c>
      <c r="I77" s="179">
        <f t="shared" si="5"/>
        <v>1.19</v>
      </c>
      <c r="J77" s="76">
        <f t="shared" si="7"/>
        <v>11.892859999999999</v>
      </c>
      <c r="L77" s="105" t="s">
        <v>100</v>
      </c>
      <c r="M77" s="19" t="s">
        <v>107</v>
      </c>
      <c r="N77" s="18"/>
      <c r="S77" s="89"/>
      <c r="T77" s="38"/>
      <c r="U77" s="37"/>
      <c r="AA77" s="48"/>
      <c r="AB77" s="9"/>
      <c r="AC77" s="27"/>
      <c r="AD77" s="26"/>
      <c r="AE77" s="64"/>
      <c r="AF77" s="49"/>
      <c r="AG77" s="48"/>
      <c r="AK77" s="15"/>
      <c r="AL77" s="2"/>
      <c r="AM77" s="27"/>
      <c r="AN77" s="26"/>
      <c r="AO77" s="26"/>
      <c r="AP77" s="49"/>
      <c r="AQ77" s="65"/>
      <c r="AR77" s="48"/>
      <c r="AT77" s="2"/>
      <c r="AU77" s="20"/>
      <c r="AW77" s="22"/>
      <c r="AX77" s="22"/>
      <c r="AY77" s="24"/>
      <c r="AZ77" s="22"/>
      <c r="BA77" s="9"/>
      <c r="BB77" s="7"/>
      <c r="BD77" s="31"/>
      <c r="BE77" s="31"/>
      <c r="BF77" s="31"/>
      <c r="BG77" s="6"/>
      <c r="BI77" s="22"/>
      <c r="BJ77" s="33"/>
      <c r="BK77" s="24"/>
      <c r="BL77" s="22"/>
      <c r="BN77" s="9"/>
      <c r="BO77" s="37"/>
      <c r="BP77" s="28"/>
      <c r="BQ77" s="37"/>
      <c r="BR77" s="9"/>
      <c r="BS77" s="2"/>
      <c r="BT77" s="9"/>
      <c r="BU77" s="12"/>
      <c r="BV77" s="38"/>
      <c r="BW77" s="11"/>
      <c r="BX77" s="14"/>
      <c r="BY77" s="2"/>
      <c r="CB77" s="7"/>
      <c r="CC77" s="7"/>
      <c r="CD77" s="7"/>
      <c r="CF77" s="7"/>
      <c r="CG77" s="7"/>
      <c r="DC77" s="1">
        <f t="shared" si="6"/>
        <v>0</v>
      </c>
      <c r="DQ77" s="1" t="e">
        <f>ROUND(#REF!*0.82488888,0)</f>
        <v>#REF!</v>
      </c>
      <c r="EE77" s="1" t="e">
        <f>#REF!</f>
        <v>#REF!</v>
      </c>
      <c r="ES77" s="2">
        <f t="shared" si="8"/>
        <v>-8997</v>
      </c>
      <c r="EZ77" s="1">
        <f t="shared" si="9"/>
        <v>-8997</v>
      </c>
    </row>
    <row r="78" spans="1:156">
      <c r="A78" s="1">
        <v>72</v>
      </c>
      <c r="B78" s="100" t="s">
        <v>33</v>
      </c>
      <c r="C78" s="109">
        <v>18.677</v>
      </c>
      <c r="D78" s="52">
        <v>61.53</v>
      </c>
      <c r="E78" s="52"/>
      <c r="F78" s="79">
        <v>22.094999999999999</v>
      </c>
      <c r="G78" s="104">
        <v>394.4</v>
      </c>
      <c r="H78" s="104">
        <v>3.29</v>
      </c>
      <c r="I78" s="179">
        <f t="shared" si="5"/>
        <v>1.19</v>
      </c>
      <c r="J78" s="76">
        <f t="shared" si="7"/>
        <v>26.293049999999997</v>
      </c>
      <c r="L78" s="105" t="s">
        <v>35</v>
      </c>
      <c r="M78" s="19" t="s">
        <v>117</v>
      </c>
      <c r="N78" s="18"/>
      <c r="Q78" s="138"/>
      <c r="R78" s="138"/>
      <c r="AA78" s="48"/>
      <c r="AB78" s="9"/>
      <c r="AC78" s="27"/>
      <c r="AD78" s="26"/>
      <c r="AE78" s="64"/>
      <c r="AF78" s="49"/>
      <c r="AG78" s="48"/>
      <c r="AK78" s="15"/>
      <c r="AL78" s="2"/>
      <c r="AM78" s="27"/>
      <c r="AN78" s="26"/>
      <c r="AO78" s="26"/>
      <c r="AP78" s="49"/>
      <c r="AQ78" s="65"/>
      <c r="AR78" s="48"/>
      <c r="AT78" s="2"/>
      <c r="AU78" s="2"/>
      <c r="AV78" s="2"/>
      <c r="AW78" s="24"/>
      <c r="AX78" s="24"/>
      <c r="AY78" s="22"/>
      <c r="AZ78" s="24"/>
      <c r="BA78" s="28"/>
      <c r="BB78" s="3"/>
      <c r="BC78" s="2"/>
      <c r="BD78" s="30"/>
      <c r="BE78" s="30"/>
      <c r="BF78" s="30"/>
      <c r="BG78" s="5"/>
      <c r="BH78" s="2"/>
      <c r="BI78" s="34"/>
      <c r="BJ78" s="5"/>
      <c r="BL78" s="28"/>
      <c r="BM78" s="2"/>
      <c r="BN78" s="28"/>
      <c r="BO78" s="2"/>
      <c r="BP78" s="2"/>
      <c r="BQ78" s="28"/>
      <c r="BR78" s="28"/>
      <c r="BS78" s="2"/>
      <c r="BW78" s="2"/>
      <c r="BY78" s="2"/>
      <c r="DC78" s="1">
        <f t="shared" si="6"/>
        <v>0</v>
      </c>
      <c r="DQ78" s="1" t="e">
        <f>ROUND(#REF!*0.82488888,0)</f>
        <v>#REF!</v>
      </c>
      <c r="EE78" s="1" t="e">
        <f>#REF!</f>
        <v>#REF!</v>
      </c>
      <c r="ES78" s="2">
        <f t="shared" si="8"/>
        <v>-9132</v>
      </c>
      <c r="EZ78" s="1">
        <f t="shared" si="9"/>
        <v>-9132</v>
      </c>
    </row>
    <row r="79" spans="1:156">
      <c r="A79" s="1">
        <v>73</v>
      </c>
      <c r="B79" s="12" t="s">
        <v>62</v>
      </c>
      <c r="C79" s="79">
        <v>7.8659999999999997</v>
      </c>
      <c r="D79" s="104">
        <v>75.45</v>
      </c>
      <c r="E79" s="104"/>
      <c r="F79" s="79">
        <v>12.058</v>
      </c>
      <c r="G79" s="104">
        <v>215.23</v>
      </c>
      <c r="H79" s="104">
        <v>1.79</v>
      </c>
      <c r="I79" s="179">
        <f t="shared" si="5"/>
        <v>1.19</v>
      </c>
      <c r="J79" s="76">
        <f t="shared" si="7"/>
        <v>14.349019999999999</v>
      </c>
      <c r="L79" s="158" t="s">
        <v>101</v>
      </c>
      <c r="M79" s="19" t="s">
        <v>112</v>
      </c>
      <c r="Q79" s="138"/>
      <c r="R79" s="138"/>
      <c r="S79" s="89"/>
      <c r="T79" s="38"/>
      <c r="U79" s="37"/>
      <c r="AA79" s="48"/>
      <c r="AB79" s="9"/>
      <c r="AC79" s="27"/>
      <c r="AD79" s="26"/>
      <c r="AE79" s="64"/>
      <c r="AF79" s="49"/>
      <c r="AG79" s="48"/>
      <c r="AK79" s="15"/>
      <c r="AL79" s="2"/>
      <c r="AM79" s="27"/>
      <c r="AN79" s="26"/>
      <c r="AO79" s="26"/>
      <c r="AP79" s="49"/>
      <c r="AQ79" s="65"/>
      <c r="AR79" s="48"/>
      <c r="AT79" s="2"/>
      <c r="AW79" s="24"/>
      <c r="AX79" s="24"/>
      <c r="AY79" s="22"/>
      <c r="AZ79" s="24"/>
      <c r="BA79" s="28"/>
      <c r="BD79" s="30"/>
      <c r="BE79" s="30"/>
      <c r="BF79" s="30"/>
      <c r="BG79" s="6"/>
      <c r="BI79" s="34"/>
      <c r="BJ79" s="6"/>
      <c r="BL79" s="28"/>
      <c r="BN79" s="28"/>
      <c r="BQ79" s="28"/>
      <c r="BR79" s="28"/>
      <c r="BS79" s="2"/>
      <c r="BW79" s="2"/>
      <c r="BX79" s="13"/>
      <c r="BY79" s="2"/>
      <c r="DC79" s="1">
        <f t="shared" si="6"/>
        <v>0</v>
      </c>
      <c r="DQ79" s="1" t="e">
        <f>ROUND(#REF!*0.82488888,0)</f>
        <v>#REF!</v>
      </c>
      <c r="EE79" s="1" t="e">
        <f>#REF!</f>
        <v>#REF!</v>
      </c>
      <c r="ES79" s="2">
        <f t="shared" si="8"/>
        <v>-9269</v>
      </c>
      <c r="EZ79" s="1">
        <f t="shared" si="9"/>
        <v>-9269</v>
      </c>
    </row>
    <row r="80" spans="1:156">
      <c r="A80" s="1">
        <v>74</v>
      </c>
      <c r="B80" s="162" t="s">
        <v>26</v>
      </c>
      <c r="C80" s="163">
        <v>8.7029999999999994</v>
      </c>
      <c r="D80" s="164" t="s">
        <v>132</v>
      </c>
      <c r="E80" s="164"/>
      <c r="F80" s="162">
        <v>16.965</v>
      </c>
      <c r="G80" s="164">
        <v>303.82</v>
      </c>
      <c r="H80" s="164">
        <v>2.5299999999999998</v>
      </c>
      <c r="I80" s="179">
        <f t="shared" si="5"/>
        <v>1.19</v>
      </c>
      <c r="J80" s="76">
        <f t="shared" si="7"/>
        <v>20.18835</v>
      </c>
      <c r="L80" s="105" t="s">
        <v>35</v>
      </c>
      <c r="M80" s="19" t="s">
        <v>120</v>
      </c>
      <c r="T80" s="38"/>
      <c r="U80" s="37"/>
      <c r="AA80" s="48"/>
      <c r="AB80" s="9"/>
      <c r="AC80" s="27"/>
      <c r="AD80" s="26"/>
      <c r="AE80" s="64"/>
      <c r="AF80" s="49"/>
      <c r="AG80" s="48"/>
      <c r="AK80" s="15"/>
      <c r="AL80" s="2"/>
      <c r="AM80" s="27"/>
      <c r="AN80" s="26"/>
      <c r="AO80" s="26"/>
      <c r="AP80" s="49"/>
      <c r="AQ80" s="65"/>
      <c r="AR80" s="48"/>
      <c r="AT80" s="2"/>
      <c r="AV80" s="13"/>
      <c r="AW80" s="24"/>
      <c r="AX80" s="24"/>
      <c r="AY80" s="22"/>
      <c r="AZ80" s="24"/>
      <c r="BA80" s="28"/>
      <c r="BD80" s="30"/>
      <c r="BE80" s="30"/>
      <c r="BF80" s="30"/>
      <c r="BG80" s="6"/>
      <c r="BI80" s="34"/>
      <c r="BJ80" s="6"/>
      <c r="BK80" s="2"/>
      <c r="BL80" s="28"/>
      <c r="BN80" s="28"/>
      <c r="BQ80" s="28"/>
      <c r="BR80" s="28"/>
      <c r="BS80" s="2"/>
      <c r="BW80" s="12"/>
      <c r="BX80" s="4"/>
      <c r="BY80" s="2"/>
      <c r="DC80" s="1">
        <f t="shared" si="6"/>
        <v>0</v>
      </c>
      <c r="DQ80" s="1" t="e">
        <f>ROUND(#REF!*0.82488888,0)</f>
        <v>#REF!</v>
      </c>
      <c r="EE80" s="1" t="e">
        <f>#REF!</f>
        <v>#REF!</v>
      </c>
      <c r="ES80" s="2">
        <f t="shared" si="8"/>
        <v>-9408</v>
      </c>
      <c r="EZ80" s="1">
        <f t="shared" si="9"/>
        <v>-9408</v>
      </c>
    </row>
    <row r="81" spans="1:156">
      <c r="A81" s="1">
        <v>75</v>
      </c>
      <c r="B81" s="32" t="s">
        <v>27</v>
      </c>
      <c r="C81" s="98">
        <v>8.9260000000000002</v>
      </c>
      <c r="D81" s="59">
        <v>15.66</v>
      </c>
      <c r="E81" s="59">
        <v>42.57</v>
      </c>
      <c r="F81" s="87">
        <v>10.032999999999999</v>
      </c>
      <c r="G81" s="59">
        <v>179.08</v>
      </c>
      <c r="H81" s="59">
        <v>1.49</v>
      </c>
      <c r="I81" s="179">
        <f t="shared" si="5"/>
        <v>1.19</v>
      </c>
      <c r="J81" s="76">
        <f t="shared" si="7"/>
        <v>11.939269999999999</v>
      </c>
      <c r="L81" s="157" t="s">
        <v>35</v>
      </c>
      <c r="M81" s="19" t="s">
        <v>114</v>
      </c>
      <c r="N81" s="18"/>
      <c r="S81" s="89"/>
      <c r="T81" s="38"/>
      <c r="U81" s="37"/>
      <c r="AA81" s="48"/>
      <c r="AB81" s="9"/>
      <c r="AC81" s="27"/>
      <c r="AD81" s="26"/>
      <c r="AE81" s="64"/>
      <c r="AF81" s="49"/>
      <c r="AG81" s="48"/>
      <c r="AK81" s="15"/>
      <c r="AL81" s="2"/>
      <c r="AM81" s="8"/>
      <c r="AN81" s="26"/>
      <c r="AO81" s="26"/>
      <c r="AP81" s="49"/>
      <c r="AQ81" s="8"/>
      <c r="AR81" s="48"/>
      <c r="AS81" s="38"/>
      <c r="AT81" s="2"/>
      <c r="AW81" s="24"/>
      <c r="AX81" s="24"/>
      <c r="AY81" s="22"/>
      <c r="AZ81" s="24"/>
      <c r="BA81" s="28"/>
      <c r="BD81" s="30"/>
      <c r="BE81" s="30"/>
      <c r="BF81" s="30"/>
      <c r="BG81" s="6"/>
      <c r="BI81" s="34"/>
      <c r="BJ81" s="6"/>
      <c r="BL81" s="28"/>
      <c r="BN81" s="28"/>
      <c r="BQ81" s="28"/>
      <c r="BR81" s="28"/>
      <c r="BS81" s="2"/>
      <c r="BW81" s="2"/>
      <c r="BX81" s="16"/>
      <c r="BY81" s="2"/>
      <c r="DC81" s="1">
        <f t="shared" si="6"/>
        <v>0</v>
      </c>
      <c r="DQ81" s="1" t="e">
        <f>ROUND(#REF!*0.82488888,0)</f>
        <v>#REF!</v>
      </c>
      <c r="EE81" s="1" t="e">
        <f>#REF!</f>
        <v>#REF!</v>
      </c>
      <c r="ES81" s="2">
        <f t="shared" si="8"/>
        <v>-9549</v>
      </c>
      <c r="EZ81" s="1">
        <f t="shared" si="9"/>
        <v>-9549</v>
      </c>
    </row>
    <row r="82" spans="1:156">
      <c r="A82" s="1">
        <v>76</v>
      </c>
      <c r="B82" s="50" t="s">
        <v>133</v>
      </c>
      <c r="C82" s="94">
        <v>8.7899999999999991</v>
      </c>
      <c r="D82" s="58">
        <v>16.8</v>
      </c>
      <c r="E82" s="58"/>
      <c r="F82" s="50">
        <v>9.7230000000000008</v>
      </c>
      <c r="G82" s="58">
        <v>173.56</v>
      </c>
      <c r="H82" s="58">
        <v>1.45</v>
      </c>
      <c r="I82" s="179">
        <f t="shared" si="5"/>
        <v>1.19</v>
      </c>
      <c r="J82" s="76">
        <f t="shared" si="7"/>
        <v>11.57037</v>
      </c>
      <c r="L82" s="12" t="s">
        <v>35</v>
      </c>
      <c r="M82" s="19" t="s">
        <v>105</v>
      </c>
      <c r="N82" s="18"/>
      <c r="S82" s="89"/>
      <c r="T82" s="38"/>
      <c r="U82" s="37"/>
      <c r="AA82" s="48"/>
      <c r="AB82" s="9"/>
      <c r="AC82" s="27"/>
      <c r="AD82" s="26"/>
      <c r="AE82" s="64"/>
      <c r="AF82" s="49"/>
      <c r="AG82" s="48"/>
      <c r="AK82" s="15"/>
      <c r="AL82" s="2"/>
      <c r="AM82" s="27"/>
      <c r="AN82" s="26"/>
      <c r="AO82" s="26"/>
      <c r="AP82" s="49"/>
      <c r="AQ82" s="65"/>
      <c r="AR82" s="48"/>
      <c r="AS82" s="38"/>
      <c r="AT82" s="2"/>
      <c r="AW82" s="24"/>
      <c r="AX82" s="24"/>
      <c r="AY82" s="22"/>
      <c r="AZ82" s="24"/>
      <c r="BA82" s="28"/>
      <c r="BD82" s="30"/>
      <c r="BE82" s="30"/>
      <c r="BF82" s="30"/>
      <c r="BG82" s="6"/>
      <c r="BI82" s="34"/>
      <c r="BJ82" s="6"/>
      <c r="BL82" s="28"/>
      <c r="BN82" s="28"/>
      <c r="BQ82" s="28"/>
      <c r="BR82" s="28"/>
      <c r="BS82" s="2"/>
      <c r="BW82" s="2"/>
      <c r="BY82" s="2"/>
      <c r="CO82" s="2"/>
      <c r="DC82" s="1">
        <f t="shared" si="6"/>
        <v>0</v>
      </c>
      <c r="DQ82" s="1" t="e">
        <f>ROUND(#REF!*0.82488888,0)</f>
        <v>#REF!</v>
      </c>
      <c r="EE82" s="1" t="e">
        <f>#REF!</f>
        <v>#REF!</v>
      </c>
      <c r="ES82" s="2">
        <f t="shared" si="8"/>
        <v>-9692</v>
      </c>
      <c r="EZ82" s="1">
        <f t="shared" si="9"/>
        <v>-9692</v>
      </c>
    </row>
    <row r="83" spans="1:156">
      <c r="A83" s="1">
        <v>77</v>
      </c>
      <c r="B83" s="161" t="s">
        <v>265</v>
      </c>
      <c r="C83" s="88">
        <v>17.073</v>
      </c>
      <c r="D83" s="58">
        <v>46.74</v>
      </c>
      <c r="E83" s="58">
        <v>86.24</v>
      </c>
      <c r="F83" s="88">
        <v>20.149000000000001</v>
      </c>
      <c r="G83" s="58">
        <v>359.66</v>
      </c>
      <c r="H83" s="58">
        <v>3</v>
      </c>
      <c r="I83" s="179">
        <f t="shared" si="5"/>
        <v>1.19</v>
      </c>
      <c r="J83" s="76">
        <f t="shared" si="7"/>
        <v>23.977309999999999</v>
      </c>
      <c r="L83" s="91" t="s">
        <v>46</v>
      </c>
      <c r="M83" s="19" t="s">
        <v>109</v>
      </c>
      <c r="N83" s="18"/>
      <c r="S83" s="89"/>
      <c r="T83" s="38"/>
      <c r="U83" s="37"/>
      <c r="AA83" s="48"/>
      <c r="AB83" s="9"/>
      <c r="AC83" s="27"/>
      <c r="AD83" s="26"/>
      <c r="AE83" s="64"/>
      <c r="AF83" s="49"/>
      <c r="AG83" s="48"/>
      <c r="AK83" s="15"/>
      <c r="AL83" s="2"/>
      <c r="AM83" s="27"/>
      <c r="AN83" s="26"/>
      <c r="AO83" s="26"/>
      <c r="AP83" s="49"/>
      <c r="AQ83" s="65"/>
      <c r="AR83" s="48"/>
      <c r="AT83" s="2"/>
      <c r="AU83" s="2"/>
      <c r="AV83" s="13"/>
      <c r="AW83" s="24"/>
      <c r="AX83" s="24"/>
      <c r="AY83" s="22"/>
      <c r="AZ83" s="24"/>
      <c r="BA83" s="28"/>
      <c r="BB83" s="2"/>
      <c r="BC83" s="2"/>
      <c r="BD83" s="30"/>
      <c r="BE83" s="30"/>
      <c r="BF83" s="30"/>
      <c r="BG83" s="5"/>
      <c r="BH83" s="2"/>
      <c r="BI83" s="34"/>
      <c r="BJ83" s="5"/>
      <c r="BL83" s="28"/>
      <c r="BM83" s="2"/>
      <c r="BN83" s="28"/>
      <c r="BO83" s="2"/>
      <c r="BP83" s="2"/>
      <c r="BQ83" s="28"/>
      <c r="BR83" s="28"/>
      <c r="BS83" s="2"/>
      <c r="BV83" s="2"/>
      <c r="BW83" s="2"/>
      <c r="BX83" s="16"/>
      <c r="BY83" s="2"/>
      <c r="DC83" s="1">
        <f t="shared" si="6"/>
        <v>0</v>
      </c>
      <c r="DQ83" s="1" t="e">
        <f>ROUND(#REF!*0.82488888,0)</f>
        <v>#REF!</v>
      </c>
      <c r="EE83" s="1" t="e">
        <f>#REF!</f>
        <v>#REF!</v>
      </c>
      <c r="ES83" s="2">
        <f t="shared" si="8"/>
        <v>-9837</v>
      </c>
      <c r="EZ83" s="1">
        <f t="shared" si="9"/>
        <v>-9837</v>
      </c>
    </row>
    <row r="84" spans="1:156">
      <c r="A84" s="1">
        <v>78</v>
      </c>
      <c r="B84" s="12" t="s">
        <v>134</v>
      </c>
      <c r="C84" s="12">
        <v>10.286</v>
      </c>
      <c r="D84" s="104">
        <v>43.36</v>
      </c>
      <c r="E84" s="104"/>
      <c r="F84" s="12">
        <v>12.695</v>
      </c>
      <c r="G84" s="111">
        <v>226.6</v>
      </c>
      <c r="H84" s="104">
        <v>1.89</v>
      </c>
      <c r="I84" s="179">
        <f t="shared" si="5"/>
        <v>1.19</v>
      </c>
      <c r="J84" s="76">
        <f t="shared" si="7"/>
        <v>15.107049999999999</v>
      </c>
      <c r="L84" s="176" t="s">
        <v>45</v>
      </c>
      <c r="M84" s="39" t="s">
        <v>114</v>
      </c>
      <c r="Q84" s="138"/>
      <c r="R84" s="138"/>
      <c r="S84" s="89"/>
      <c r="T84" s="38"/>
      <c r="U84" s="37"/>
      <c r="AA84" s="48"/>
      <c r="AB84" s="9"/>
      <c r="AC84" s="27"/>
      <c r="AD84" s="26"/>
      <c r="AE84" s="64"/>
      <c r="AF84" s="49"/>
      <c r="AG84" s="48"/>
      <c r="AK84" s="15"/>
      <c r="AL84" s="2"/>
      <c r="AM84" s="27"/>
      <c r="AN84" s="26"/>
      <c r="AO84" s="26"/>
      <c r="AP84" s="49"/>
      <c r="AQ84" s="65"/>
      <c r="AR84" s="48"/>
      <c r="AS84" s="38"/>
      <c r="AT84" s="2"/>
      <c r="AW84" s="24"/>
      <c r="AX84" s="24"/>
      <c r="AY84" s="22"/>
      <c r="AZ84" s="24"/>
      <c r="BA84" s="28"/>
      <c r="BD84" s="30"/>
      <c r="BE84" s="30"/>
      <c r="BF84" s="30"/>
      <c r="BG84" s="6"/>
      <c r="BH84" s="7"/>
      <c r="BI84" s="34"/>
      <c r="BJ84" s="6"/>
      <c r="BK84" s="8"/>
      <c r="BL84" s="28"/>
      <c r="BN84" s="28"/>
      <c r="BQ84" s="28"/>
      <c r="BR84" s="28"/>
      <c r="BS84" s="2"/>
      <c r="BW84" s="39"/>
      <c r="BY84" s="2"/>
      <c r="CO84" s="7"/>
      <c r="DQ84" s="1" t="e">
        <f>ROUND(#REF!*0.82488888,0)</f>
        <v>#REF!</v>
      </c>
      <c r="EE84" s="1" t="e">
        <f>#REF!</f>
        <v>#REF!</v>
      </c>
      <c r="ES84" s="2">
        <f t="shared" si="8"/>
        <v>-9985</v>
      </c>
      <c r="EZ84" s="1">
        <f t="shared" si="9"/>
        <v>-9985</v>
      </c>
    </row>
    <row r="85" spans="1:156">
      <c r="A85" s="1">
        <v>79</v>
      </c>
      <c r="B85" s="2" t="s">
        <v>266</v>
      </c>
      <c r="C85" s="81">
        <v>16.917999999999999</v>
      </c>
      <c r="D85" s="51">
        <v>40.619999999999997</v>
      </c>
      <c r="E85" s="51"/>
      <c r="F85" s="2">
        <v>19.175000000000001</v>
      </c>
      <c r="G85" s="51">
        <v>342.27</v>
      </c>
      <c r="H85" s="51">
        <v>2.85</v>
      </c>
      <c r="I85" s="179">
        <f t="shared" si="5"/>
        <v>1.19</v>
      </c>
      <c r="J85" s="76">
        <f t="shared" si="7"/>
        <v>22.818249999999999</v>
      </c>
      <c r="L85" s="2" t="s">
        <v>34</v>
      </c>
      <c r="M85" s="2" t="s">
        <v>118</v>
      </c>
      <c r="S85" s="89"/>
      <c r="T85" s="38"/>
      <c r="U85" s="37"/>
      <c r="AA85" s="48"/>
      <c r="AB85" s="9"/>
      <c r="AC85" s="27"/>
      <c r="AD85" s="26"/>
      <c r="AE85" s="64"/>
      <c r="AF85" s="49"/>
      <c r="AG85" s="48"/>
      <c r="AK85" s="15"/>
      <c r="AL85" s="2"/>
      <c r="AM85" s="27"/>
      <c r="AN85" s="26"/>
      <c r="AO85" s="26"/>
      <c r="AP85" s="49"/>
      <c r="AQ85" s="65"/>
      <c r="AR85" s="48"/>
      <c r="AS85" s="9"/>
      <c r="AT85" s="2"/>
      <c r="AW85" s="24"/>
      <c r="AX85" s="24"/>
      <c r="AY85" s="22"/>
      <c r="AZ85" s="24"/>
      <c r="BA85" s="28"/>
      <c r="BD85" s="30"/>
      <c r="BE85" s="30"/>
      <c r="BF85" s="30"/>
      <c r="BG85" s="6"/>
      <c r="BI85" s="34"/>
      <c r="BJ85" s="6"/>
      <c r="BL85" s="28"/>
      <c r="BN85" s="28"/>
      <c r="BQ85" s="28"/>
      <c r="BR85" s="28"/>
      <c r="BS85" s="2"/>
      <c r="BW85" s="2"/>
      <c r="BX85" s="24"/>
      <c r="BY85" s="2"/>
      <c r="DQ85" s="1" t="e">
        <f>ROUND(#REF!*0.82488888,0)</f>
        <v>#REF!</v>
      </c>
      <c r="EE85" s="1" t="e">
        <f>#REF!</f>
        <v>#REF!</v>
      </c>
      <c r="ES85" s="2">
        <f t="shared" si="8"/>
        <v>-10135</v>
      </c>
      <c r="EZ85" s="1">
        <f t="shared" si="9"/>
        <v>-10135</v>
      </c>
    </row>
    <row r="86" spans="1:156">
      <c r="A86" s="1">
        <v>80</v>
      </c>
      <c r="B86" s="1" t="s">
        <v>28</v>
      </c>
      <c r="C86" s="76">
        <v>19.917999999999999</v>
      </c>
      <c r="D86" s="52">
        <v>118.33</v>
      </c>
      <c r="E86" s="52"/>
      <c r="F86" s="1">
        <v>26.492000000000001</v>
      </c>
      <c r="G86" s="52">
        <v>472.88</v>
      </c>
      <c r="H86" s="52">
        <v>3.94</v>
      </c>
      <c r="I86" s="179">
        <f t="shared" si="5"/>
        <v>1.19</v>
      </c>
      <c r="J86" s="76">
        <f t="shared" si="7"/>
        <v>31.525479999999998</v>
      </c>
      <c r="L86" s="1" t="s">
        <v>35</v>
      </c>
      <c r="M86" s="19" t="s">
        <v>121</v>
      </c>
      <c r="P86" s="118"/>
      <c r="S86" s="89"/>
      <c r="T86" s="38"/>
      <c r="U86" s="37"/>
      <c r="AA86" s="48"/>
      <c r="AB86" s="9"/>
      <c r="AC86" s="27"/>
      <c r="AD86" s="26"/>
      <c r="AE86" s="64"/>
      <c r="AF86" s="49"/>
      <c r="AG86" s="48"/>
      <c r="AK86" s="15"/>
      <c r="AL86" s="2"/>
      <c r="AM86" s="27"/>
      <c r="AN86" s="26"/>
      <c r="AO86" s="26"/>
      <c r="AP86" s="49"/>
      <c r="AQ86" s="65"/>
      <c r="AR86" s="48"/>
      <c r="AS86" s="9"/>
      <c r="AT86" s="2"/>
      <c r="AW86" s="24"/>
      <c r="AX86" s="24"/>
      <c r="AY86" s="22"/>
      <c r="AZ86" s="24"/>
      <c r="BA86" s="28"/>
      <c r="BD86" s="30"/>
      <c r="BE86" s="30"/>
      <c r="BF86" s="30"/>
      <c r="BG86" s="6"/>
      <c r="BI86" s="34"/>
      <c r="BJ86" s="6"/>
      <c r="BL86" s="28"/>
      <c r="BN86" s="28"/>
      <c r="BQ86" s="28"/>
      <c r="BR86" s="28"/>
      <c r="BS86" s="2"/>
      <c r="BW86" s="23"/>
      <c r="DQ86" s="1" t="e">
        <f>ROUND(#REF!*0.82488888,0)</f>
        <v>#REF!</v>
      </c>
      <c r="EE86" s="1" t="e">
        <f>ROUND(#REF!*0.8248888,0)</f>
        <v>#REF!</v>
      </c>
      <c r="ES86" s="2">
        <f t="shared" si="8"/>
        <v>-10287</v>
      </c>
      <c r="EZ86" s="1">
        <f t="shared" si="9"/>
        <v>-10287</v>
      </c>
    </row>
    <row r="87" spans="1:156">
      <c r="A87" s="1">
        <v>81</v>
      </c>
      <c r="B87" s="1" t="s">
        <v>267</v>
      </c>
      <c r="C87" s="78">
        <v>10.74</v>
      </c>
      <c r="D87" s="52">
        <v>26.96</v>
      </c>
      <c r="E87" s="52">
        <v>32.35</v>
      </c>
      <c r="F87" s="1">
        <v>12.417999999999999</v>
      </c>
      <c r="G87" s="52">
        <v>221.65</v>
      </c>
      <c r="H87" s="52">
        <v>1.85</v>
      </c>
      <c r="I87" s="179">
        <f t="shared" si="5"/>
        <v>1.19</v>
      </c>
      <c r="J87" s="76">
        <f t="shared" si="7"/>
        <v>14.777419999999999</v>
      </c>
      <c r="L87" s="1" t="s">
        <v>34</v>
      </c>
      <c r="M87" s="19" t="s">
        <v>113</v>
      </c>
      <c r="P87" s="112"/>
      <c r="S87" s="89"/>
      <c r="T87" s="38"/>
      <c r="U87" s="37"/>
      <c r="AA87" s="48"/>
      <c r="AB87" s="9"/>
      <c r="AC87" s="27"/>
      <c r="AD87" s="26"/>
      <c r="AE87" s="64"/>
      <c r="AF87" s="49"/>
      <c r="AG87" s="48"/>
      <c r="AK87" s="15"/>
      <c r="AL87" s="2"/>
      <c r="AM87" s="27"/>
      <c r="AN87" s="26"/>
      <c r="AO87" s="26"/>
      <c r="AP87" s="49"/>
      <c r="AQ87" s="65"/>
      <c r="AR87" s="48"/>
      <c r="AT87" s="2"/>
      <c r="AW87" s="24"/>
      <c r="AX87" s="24"/>
      <c r="AY87" s="22"/>
      <c r="AZ87" s="24"/>
      <c r="BA87" s="28"/>
      <c r="BD87" s="30"/>
      <c r="BE87" s="30"/>
      <c r="BF87" s="30"/>
      <c r="BG87" s="6"/>
      <c r="BI87" s="34"/>
      <c r="BJ87" s="6"/>
      <c r="BL87" s="28"/>
      <c r="BN87" s="28"/>
      <c r="BQ87" s="28"/>
      <c r="BR87" s="28"/>
      <c r="BS87" s="2"/>
      <c r="DQ87" s="1" t="e">
        <f>ROUND(#REF!*0.82488888,0)</f>
        <v>#REF!</v>
      </c>
      <c r="EE87" s="1" t="e">
        <f>ROUND(#REF!*0.8248888,0)</f>
        <v>#REF!</v>
      </c>
      <c r="ES87" s="2">
        <f t="shared" si="8"/>
        <v>-10441</v>
      </c>
      <c r="EZ87" s="1">
        <f t="shared" si="9"/>
        <v>-10441</v>
      </c>
    </row>
    <row r="88" spans="1:156">
      <c r="A88" s="1">
        <v>82</v>
      </c>
      <c r="B88" s="39" t="s">
        <v>122</v>
      </c>
      <c r="C88" s="39">
        <v>12.247999999999999</v>
      </c>
      <c r="D88" s="52">
        <v>52.3</v>
      </c>
      <c r="E88" s="52"/>
      <c r="F88" s="39">
        <v>15.154</v>
      </c>
      <c r="G88" s="52">
        <v>270.49</v>
      </c>
      <c r="H88" s="52">
        <v>2.25</v>
      </c>
      <c r="I88" s="179">
        <f t="shared" si="5"/>
        <v>1.19</v>
      </c>
      <c r="J88" s="76">
        <f t="shared" si="7"/>
        <v>18.033259999999999</v>
      </c>
      <c r="L88" s="1" t="s">
        <v>35</v>
      </c>
      <c r="M88" s="19" t="s">
        <v>106</v>
      </c>
      <c r="S88" s="89"/>
      <c r="T88" s="38"/>
      <c r="U88" s="37"/>
      <c r="AA88" s="48"/>
      <c r="AB88" s="9"/>
      <c r="AC88" s="27"/>
      <c r="AD88" s="26"/>
      <c r="AE88" s="64"/>
      <c r="AF88" s="49"/>
      <c r="AG88" s="48"/>
      <c r="AK88" s="15"/>
      <c r="AL88" s="2"/>
      <c r="AM88" s="27"/>
      <c r="AN88" s="26"/>
      <c r="AO88" s="26"/>
      <c r="AP88" s="49"/>
      <c r="AQ88" s="65"/>
      <c r="AR88" s="48"/>
      <c r="AU88" s="2"/>
      <c r="AV88" s="2"/>
      <c r="AW88" s="24"/>
      <c r="AX88" s="24"/>
      <c r="AY88" s="22"/>
      <c r="AZ88" s="24"/>
      <c r="BA88" s="28"/>
      <c r="BB88" s="2"/>
      <c r="BC88" s="2"/>
      <c r="BD88" s="30"/>
      <c r="BE88" s="30"/>
      <c r="BF88" s="30"/>
      <c r="BG88" s="5"/>
      <c r="BH88" s="2"/>
      <c r="BI88" s="34"/>
      <c r="BJ88" s="5"/>
      <c r="BL88" s="28"/>
      <c r="BM88" s="2"/>
      <c r="BN88" s="28"/>
      <c r="BO88" s="2"/>
      <c r="BP88" s="2"/>
      <c r="BQ88" s="28"/>
      <c r="BR88" s="28"/>
      <c r="BS88" s="2"/>
      <c r="BT88" s="15"/>
      <c r="BU88" s="15"/>
      <c r="BV88" s="15"/>
      <c r="BW88" s="39"/>
      <c r="BX88" s="9"/>
      <c r="BY88" s="2"/>
      <c r="DQ88" s="1" t="e">
        <f>ROUND(#REF!*0.82488888,0)</f>
        <v>#REF!</v>
      </c>
      <c r="EE88" s="1" t="e">
        <f>ROUND(#REF!*0.8248888,0)</f>
        <v>#REF!</v>
      </c>
      <c r="ES88" s="2">
        <f t="shared" si="8"/>
        <v>-10598</v>
      </c>
      <c r="EZ88" s="1">
        <f t="shared" si="9"/>
        <v>-10598</v>
      </c>
    </row>
    <row r="89" spans="1:156">
      <c r="A89" s="1">
        <v>83</v>
      </c>
      <c r="B89" s="39" t="s">
        <v>135</v>
      </c>
      <c r="C89" s="151">
        <v>12.295999999999999</v>
      </c>
      <c r="D89" s="52"/>
      <c r="E89" s="52">
        <v>122.76</v>
      </c>
      <c r="F89" s="39">
        <v>12.978</v>
      </c>
      <c r="G89" s="52">
        <v>231.66</v>
      </c>
      <c r="H89" s="52">
        <v>1.93</v>
      </c>
      <c r="I89" s="179">
        <f t="shared" si="5"/>
        <v>1.19</v>
      </c>
      <c r="J89" s="76">
        <f t="shared" si="7"/>
        <v>15.443819999999999</v>
      </c>
      <c r="L89" s="1" t="s">
        <v>35</v>
      </c>
      <c r="M89" s="19" t="s">
        <v>108</v>
      </c>
      <c r="S89" s="89"/>
      <c r="T89" s="38"/>
      <c r="U89" s="37"/>
      <c r="AA89" s="48"/>
      <c r="AB89" s="9"/>
      <c r="AC89" s="27"/>
      <c r="AD89" s="26"/>
      <c r="AE89" s="64"/>
      <c r="AF89" s="49"/>
      <c r="AG89" s="48"/>
      <c r="AK89" s="15"/>
      <c r="AL89" s="2"/>
      <c r="AM89" s="27"/>
      <c r="AN89" s="26"/>
      <c r="AO89" s="26"/>
      <c r="AP89" s="49"/>
      <c r="AQ89" s="65"/>
      <c r="AR89" s="48"/>
      <c r="AT89" s="2"/>
      <c r="AW89" s="24"/>
      <c r="AX89" s="24"/>
      <c r="AY89" s="22"/>
      <c r="AZ89" s="24"/>
      <c r="BA89" s="28"/>
      <c r="BD89" s="30"/>
      <c r="BE89" s="30"/>
      <c r="BF89" s="30"/>
      <c r="BG89" s="6"/>
      <c r="BI89" s="34"/>
      <c r="BJ89" s="6"/>
      <c r="BL89" s="28"/>
      <c r="BN89" s="28"/>
      <c r="BQ89" s="28"/>
      <c r="BR89" s="28"/>
      <c r="BS89" s="2"/>
      <c r="DQ89" s="1" t="e">
        <f>ROUND(#REF!*0.82488888,0)</f>
        <v>#REF!</v>
      </c>
      <c r="EE89" s="1" t="e">
        <f>ROUND(#REF!*0.8248888,0)</f>
        <v>#REF!</v>
      </c>
      <c r="ES89" s="2">
        <f t="shared" si="8"/>
        <v>-10757</v>
      </c>
      <c r="EZ89" s="1">
        <f t="shared" si="9"/>
        <v>-10757</v>
      </c>
    </row>
    <row r="90" spans="1:156">
      <c r="A90" s="1">
        <v>84</v>
      </c>
      <c r="B90" s="39" t="s">
        <v>123</v>
      </c>
      <c r="C90" s="151">
        <v>14.77</v>
      </c>
      <c r="D90" s="52">
        <v>16.899999999999999</v>
      </c>
      <c r="E90" s="52">
        <v>21.5</v>
      </c>
      <c r="F90" s="39">
        <v>15.827999999999999</v>
      </c>
      <c r="G90" s="52">
        <v>282.54000000000002</v>
      </c>
      <c r="H90" s="52">
        <v>2.35</v>
      </c>
      <c r="I90" s="179">
        <f t="shared" si="5"/>
        <v>1.19</v>
      </c>
      <c r="J90" s="76">
        <f t="shared" si="7"/>
        <v>18.835319999999999</v>
      </c>
      <c r="L90" s="1" t="s">
        <v>35</v>
      </c>
      <c r="M90" s="19" t="s">
        <v>113</v>
      </c>
      <c r="S90" s="89"/>
      <c r="T90" s="38"/>
      <c r="U90" s="37"/>
      <c r="AA90" s="48"/>
      <c r="AB90" s="9"/>
      <c r="AC90" s="27"/>
      <c r="AD90" s="26"/>
      <c r="AE90" s="64"/>
      <c r="AF90" s="49"/>
      <c r="AG90" s="48"/>
      <c r="AK90" s="15"/>
      <c r="AL90" s="2"/>
      <c r="AM90" s="27"/>
      <c r="AN90" s="26"/>
      <c r="AO90" s="26"/>
      <c r="AP90" s="49"/>
      <c r="AQ90" s="65"/>
      <c r="AR90" s="48"/>
      <c r="AW90" s="24"/>
      <c r="AX90" s="24"/>
      <c r="AY90" s="22"/>
      <c r="AZ90" s="24"/>
      <c r="BA90" s="28"/>
      <c r="BD90" s="30"/>
      <c r="BE90" s="30"/>
      <c r="BF90" s="30"/>
      <c r="BG90" s="6"/>
      <c r="BI90" s="34"/>
      <c r="BJ90" s="6"/>
      <c r="BL90" s="28"/>
      <c r="BN90" s="28"/>
      <c r="BQ90" s="28"/>
      <c r="BR90" s="28"/>
      <c r="BS90" s="2"/>
      <c r="BT90" s="15"/>
      <c r="BU90" s="15"/>
      <c r="BV90" s="15"/>
      <c r="BW90" s="40"/>
      <c r="BX90" s="9"/>
      <c r="BY90" s="8"/>
      <c r="DC90" s="1">
        <f>SUM(DC26:DC83)</f>
        <v>0</v>
      </c>
      <c r="DQ90" s="1" t="e">
        <f>ROUND(#REF!*0.82488888,0)</f>
        <v>#REF!</v>
      </c>
      <c r="EE90" s="1" t="e">
        <f>ROUND(#REF!*0.8248888,0)</f>
        <v>#REF!</v>
      </c>
      <c r="ES90" s="2">
        <f t="shared" si="8"/>
        <v>-10918</v>
      </c>
      <c r="EZ90" s="1">
        <f t="shared" si="9"/>
        <v>-10918</v>
      </c>
    </row>
    <row r="91" spans="1:156">
      <c r="A91" s="1">
        <v>85</v>
      </c>
      <c r="B91" s="12" t="s">
        <v>136</v>
      </c>
      <c r="C91" s="151">
        <v>13.803000000000001</v>
      </c>
      <c r="D91" s="104">
        <v>68.84</v>
      </c>
      <c r="E91" s="104">
        <v>87.24</v>
      </c>
      <c r="F91" s="151">
        <v>18.111999999999998</v>
      </c>
      <c r="G91" s="104">
        <v>323.3</v>
      </c>
      <c r="H91" s="104">
        <v>2.69</v>
      </c>
      <c r="I91" s="179">
        <f t="shared" si="5"/>
        <v>1.19</v>
      </c>
      <c r="J91" s="76">
        <f t="shared" si="7"/>
        <v>21.553279999999997</v>
      </c>
      <c r="L91" s="1" t="s">
        <v>35</v>
      </c>
      <c r="M91" s="19" t="s">
        <v>108</v>
      </c>
      <c r="N91" s="63"/>
      <c r="O91" s="93"/>
      <c r="P91" s="73"/>
      <c r="S91" s="89"/>
      <c r="T91" s="38"/>
      <c r="U91" s="37"/>
      <c r="AA91" s="48"/>
      <c r="AB91" s="9"/>
      <c r="AC91" s="27"/>
      <c r="AD91" s="26"/>
      <c r="AE91" s="64"/>
      <c r="AF91" s="49"/>
      <c r="AG91" s="48"/>
      <c r="AK91" s="15"/>
      <c r="AL91" s="2"/>
      <c r="AM91" s="27"/>
      <c r="AN91" s="26"/>
      <c r="AO91" s="26"/>
      <c r="AP91" s="49"/>
      <c r="AQ91" s="65"/>
      <c r="AR91" s="48"/>
      <c r="AW91" s="24"/>
      <c r="AX91" s="24"/>
      <c r="AY91" s="22"/>
      <c r="AZ91" s="24"/>
      <c r="BA91" s="28"/>
      <c r="BD91" s="30"/>
      <c r="BE91" s="30"/>
      <c r="BF91" s="30"/>
      <c r="BG91" s="6"/>
      <c r="BI91" s="34"/>
      <c r="BJ91" s="6"/>
      <c r="BL91" s="28"/>
      <c r="BN91" s="28"/>
      <c r="BQ91" s="28"/>
      <c r="BR91" s="28"/>
      <c r="BS91" s="2"/>
      <c r="DC91" s="1">
        <f>SUM(DC66:DC83)</f>
        <v>0</v>
      </c>
      <c r="DQ91" s="1" t="e">
        <f>ROUND(#REF!*0.82488888,0)</f>
        <v>#REF!</v>
      </c>
      <c r="EE91" s="1" t="e">
        <f>ROUND(#REF!*0.8248888,0)</f>
        <v>#REF!</v>
      </c>
      <c r="ES91" s="2">
        <f t="shared" si="8"/>
        <v>-11082</v>
      </c>
      <c r="EZ91" s="1">
        <f t="shared" si="9"/>
        <v>-11082</v>
      </c>
    </row>
    <row r="92" spans="1:156">
      <c r="A92" s="1">
        <f t="shared" ref="A92:A130" si="10">A91+1</f>
        <v>86</v>
      </c>
      <c r="B92" s="39" t="s">
        <v>124</v>
      </c>
      <c r="C92" s="78">
        <v>6.89</v>
      </c>
      <c r="D92" s="52">
        <v>41.04</v>
      </c>
      <c r="E92" s="52">
        <v>89.51</v>
      </c>
      <c r="F92" s="1">
        <v>9.6669999999999998</v>
      </c>
      <c r="G92" s="52">
        <v>172.56</v>
      </c>
      <c r="H92" s="52">
        <v>1.44</v>
      </c>
      <c r="I92" s="179">
        <f t="shared" si="5"/>
        <v>1.19</v>
      </c>
      <c r="J92" s="76">
        <f t="shared" si="7"/>
        <v>11.503729999999999</v>
      </c>
      <c r="L92" s="1" t="s">
        <v>35</v>
      </c>
      <c r="M92" s="19" t="s">
        <v>105</v>
      </c>
      <c r="N92" s="91"/>
      <c r="O92" s="93"/>
      <c r="P92" s="73"/>
      <c r="Q92" s="21"/>
      <c r="R92" s="66"/>
      <c r="S92" s="66"/>
      <c r="T92" s="38"/>
      <c r="U92" s="37"/>
      <c r="AA92" s="48"/>
      <c r="AB92" s="9"/>
      <c r="AC92" s="27"/>
      <c r="AD92" s="26"/>
      <c r="AE92" s="64"/>
      <c r="AF92" s="49"/>
      <c r="AG92" s="48"/>
      <c r="AK92" s="15"/>
      <c r="AL92" s="2"/>
      <c r="AM92" s="27"/>
      <c r="AN92" s="26"/>
      <c r="AO92" s="26"/>
      <c r="AP92" s="49"/>
      <c r="AQ92" s="65"/>
      <c r="AR92" s="48"/>
      <c r="AT92" s="2"/>
      <c r="AW92" s="24"/>
      <c r="AX92" s="24"/>
      <c r="AY92" s="22"/>
      <c r="AZ92" s="24"/>
      <c r="BA92" s="28"/>
      <c r="BD92" s="30"/>
      <c r="BE92" s="30"/>
      <c r="BF92" s="30"/>
      <c r="BG92" s="6"/>
      <c r="BI92" s="34"/>
      <c r="BJ92" s="6"/>
      <c r="BL92" s="28"/>
      <c r="BN92" s="28"/>
      <c r="BQ92" s="28"/>
      <c r="BR92" s="28"/>
      <c r="BS92" s="2"/>
      <c r="DC92" s="1">
        <f>SUM(DC26:DC65)</f>
        <v>0</v>
      </c>
      <c r="DQ92" s="1" t="e">
        <f>ROUND(#REF!*0.82488888,0)</f>
        <v>#REF!</v>
      </c>
      <c r="EE92" s="1" t="e">
        <f>ROUND(#REF!*0.8248888,0)</f>
        <v>#REF!</v>
      </c>
      <c r="ES92" s="2">
        <f t="shared" si="8"/>
        <v>-11248</v>
      </c>
      <c r="EZ92" s="1">
        <f t="shared" si="9"/>
        <v>-11248</v>
      </c>
    </row>
    <row r="93" spans="1:156">
      <c r="A93" s="1">
        <f t="shared" si="10"/>
        <v>87</v>
      </c>
      <c r="B93" s="39" t="s">
        <v>125</v>
      </c>
      <c r="C93" s="173">
        <v>12.769</v>
      </c>
      <c r="D93" s="52"/>
      <c r="E93" s="125">
        <v>69.8</v>
      </c>
      <c r="F93" s="76">
        <v>13.157</v>
      </c>
      <c r="G93" s="52">
        <v>234.85</v>
      </c>
      <c r="H93" s="52">
        <v>1.96</v>
      </c>
      <c r="I93" s="179">
        <f t="shared" si="5"/>
        <v>1.19</v>
      </c>
      <c r="J93" s="76">
        <f t="shared" si="7"/>
        <v>15.656829999999999</v>
      </c>
      <c r="L93" s="1" t="s">
        <v>35</v>
      </c>
      <c r="M93" s="19" t="s">
        <v>107</v>
      </c>
      <c r="N93" s="63"/>
      <c r="O93" s="93"/>
      <c r="Q93" s="67"/>
      <c r="R93" s="66"/>
      <c r="S93" s="66"/>
      <c r="T93" s="38"/>
      <c r="U93" s="37"/>
      <c r="AA93" s="48"/>
      <c r="AB93" s="9"/>
      <c r="AC93" s="27"/>
      <c r="AD93" s="26"/>
      <c r="AE93" s="64"/>
      <c r="AF93" s="49"/>
      <c r="AG93" s="48"/>
      <c r="AK93" s="15"/>
      <c r="AL93" s="2"/>
      <c r="AM93" s="27"/>
      <c r="AN93" s="26"/>
      <c r="AO93" s="26"/>
      <c r="AP93" s="49"/>
      <c r="AQ93" s="65"/>
      <c r="AR93" s="48"/>
      <c r="AU93" s="2"/>
      <c r="AV93" s="2"/>
      <c r="AW93" s="24"/>
      <c r="AX93" s="24"/>
      <c r="AY93" s="22"/>
      <c r="AZ93" s="24"/>
      <c r="BA93" s="28"/>
      <c r="BB93" s="2"/>
      <c r="BC93" s="2"/>
      <c r="BD93" s="30"/>
      <c r="BE93" s="30"/>
      <c r="BF93" s="30"/>
      <c r="BG93" s="5"/>
      <c r="BH93" s="2"/>
      <c r="BI93" s="34"/>
      <c r="BJ93" s="5"/>
      <c r="BL93" s="28"/>
      <c r="BM93" s="2"/>
      <c r="BN93" s="28"/>
      <c r="BO93" s="2"/>
      <c r="BP93" s="2"/>
      <c r="BQ93" s="28"/>
      <c r="BR93" s="28"/>
      <c r="BS93" s="2"/>
      <c r="DC93" s="2" t="e">
        <f>ROUND(-DC91/DC92,2)</f>
        <v>#DIV/0!</v>
      </c>
      <c r="DQ93" s="1" t="e">
        <f>ROUND(#REF!*0.82488888,0)</f>
        <v>#REF!</v>
      </c>
      <c r="EE93" s="1" t="e">
        <f>ROUND(#REF!*0.8248888,0)</f>
        <v>#REF!</v>
      </c>
      <c r="ES93" s="2">
        <f t="shared" si="8"/>
        <v>-11417</v>
      </c>
      <c r="EZ93" s="1">
        <f t="shared" si="9"/>
        <v>-11417</v>
      </c>
    </row>
    <row r="94" spans="1:156">
      <c r="A94" s="1">
        <f t="shared" si="10"/>
        <v>88</v>
      </c>
      <c r="B94" s="39" t="s">
        <v>268</v>
      </c>
      <c r="C94" s="151">
        <v>11.54</v>
      </c>
      <c r="D94" s="52">
        <v>18.22</v>
      </c>
      <c r="E94" s="52"/>
      <c r="F94" s="1">
        <v>12.552</v>
      </c>
      <c r="G94" s="52">
        <v>224.06</v>
      </c>
      <c r="H94" s="52">
        <v>1.86</v>
      </c>
      <c r="I94" s="179">
        <f t="shared" si="5"/>
        <v>1.19</v>
      </c>
      <c r="J94" s="76">
        <f t="shared" si="7"/>
        <v>14.936879999999999</v>
      </c>
      <c r="L94" s="1" t="s">
        <v>35</v>
      </c>
      <c r="M94" s="19" t="s">
        <v>112</v>
      </c>
      <c r="N94" s="65"/>
      <c r="O94" s="93"/>
      <c r="Q94" s="67"/>
      <c r="R94" s="66"/>
      <c r="S94" s="24"/>
      <c r="T94" s="38"/>
      <c r="U94" s="37"/>
      <c r="AA94" s="48"/>
      <c r="AB94" s="9"/>
      <c r="AC94" s="27"/>
      <c r="AD94" s="26"/>
      <c r="AE94" s="64"/>
      <c r="AF94" s="49"/>
      <c r="AG94" s="48"/>
      <c r="AK94" s="15"/>
      <c r="AL94" s="2"/>
      <c r="AM94" s="27"/>
      <c r="AN94" s="26"/>
      <c r="AO94" s="26"/>
      <c r="AP94" s="49"/>
      <c r="AQ94" s="65"/>
      <c r="AR94" s="48"/>
      <c r="AT94" s="7"/>
      <c r="AW94" s="24"/>
      <c r="AX94" s="24"/>
      <c r="AY94" s="22"/>
      <c r="AZ94" s="24"/>
      <c r="BA94" s="28"/>
      <c r="BD94" s="30"/>
      <c r="BE94" s="30"/>
      <c r="BF94" s="30"/>
      <c r="BG94" s="6"/>
      <c r="BI94" s="34"/>
      <c r="BJ94" s="6"/>
      <c r="BL94" s="28"/>
      <c r="BN94" s="28"/>
      <c r="BQ94" s="28"/>
      <c r="BR94" s="28"/>
      <c r="BS94" s="2"/>
      <c r="DQ94" s="1" t="e">
        <f>ROUND(#REF!*0.82488888,0)</f>
        <v>#REF!</v>
      </c>
      <c r="EE94" s="1" t="e">
        <f>ROUND(#REF!*0.8248888,0)</f>
        <v>#REF!</v>
      </c>
      <c r="ES94" s="2">
        <f t="shared" si="8"/>
        <v>-11588</v>
      </c>
      <c r="EZ94" s="1">
        <f t="shared" si="9"/>
        <v>-11588</v>
      </c>
    </row>
    <row r="95" spans="1:156">
      <c r="A95" s="1">
        <f t="shared" si="10"/>
        <v>89</v>
      </c>
      <c r="B95" s="1" t="s">
        <v>126</v>
      </c>
      <c r="C95" s="1">
        <v>8.5</v>
      </c>
      <c r="D95" s="52"/>
      <c r="E95" s="52"/>
      <c r="F95" s="76">
        <v>8.5</v>
      </c>
      <c r="G95" s="52">
        <v>151.72999999999999</v>
      </c>
      <c r="H95" s="52">
        <v>1.26</v>
      </c>
      <c r="I95" s="179">
        <f t="shared" si="5"/>
        <v>1.19</v>
      </c>
      <c r="J95" s="76">
        <f t="shared" si="7"/>
        <v>10.115</v>
      </c>
      <c r="L95" s="1" t="s">
        <v>34</v>
      </c>
      <c r="M95" s="19" t="s">
        <v>106</v>
      </c>
      <c r="O95" s="93"/>
      <c r="Q95" s="49"/>
      <c r="R95" s="66"/>
      <c r="T95" s="38"/>
      <c r="U95" s="37"/>
      <c r="AA95" s="48"/>
      <c r="AB95" s="9"/>
      <c r="AC95" s="27"/>
      <c r="AD95" s="26"/>
      <c r="AE95" s="64"/>
      <c r="AF95" s="49"/>
      <c r="AG95" s="48"/>
      <c r="AK95" s="15"/>
      <c r="AL95" s="2"/>
      <c r="AM95" s="8"/>
      <c r="AN95" s="26"/>
      <c r="AO95" s="26"/>
      <c r="AP95" s="49"/>
      <c r="AQ95" s="8"/>
      <c r="AR95" s="48"/>
      <c r="AW95" s="24"/>
      <c r="AX95" s="24"/>
      <c r="AY95" s="22"/>
      <c r="AZ95" s="24"/>
      <c r="BA95" s="28"/>
      <c r="BD95" s="30"/>
      <c r="BE95" s="30"/>
      <c r="BF95" s="30"/>
      <c r="BG95" s="6"/>
      <c r="BI95" s="34"/>
      <c r="BJ95" s="6"/>
      <c r="BL95" s="28"/>
      <c r="BN95" s="28"/>
      <c r="BQ95" s="28"/>
      <c r="BR95" s="28"/>
      <c r="BS95" s="2"/>
      <c r="DC95" s="7">
        <v>7.6E-3</v>
      </c>
      <c r="DQ95" s="1" t="e">
        <f>ROUND(#REF!*0.82488888,0)</f>
        <v>#REF!</v>
      </c>
      <c r="EE95" s="1" t="e">
        <f>ROUND(#REF!*0.8248888,0)</f>
        <v>#REF!</v>
      </c>
      <c r="ES95" s="2">
        <f t="shared" si="8"/>
        <v>-11762</v>
      </c>
      <c r="EZ95" s="1">
        <f t="shared" si="9"/>
        <v>-11762</v>
      </c>
    </row>
    <row r="96" spans="1:156">
      <c r="A96" s="1">
        <f t="shared" si="10"/>
        <v>90</v>
      </c>
      <c r="B96" s="162" t="s">
        <v>127</v>
      </c>
      <c r="C96" s="162">
        <v>10.063000000000001</v>
      </c>
      <c r="D96" s="162" t="s">
        <v>128</v>
      </c>
      <c r="E96" s="164"/>
      <c r="F96" s="162">
        <v>12.2</v>
      </c>
      <c r="G96" s="164">
        <v>217.77</v>
      </c>
      <c r="H96" s="164">
        <v>1.81</v>
      </c>
      <c r="I96" s="179">
        <f t="shared" si="5"/>
        <v>1.19</v>
      </c>
      <c r="J96" s="76">
        <f t="shared" si="7"/>
        <v>14.517999999999999</v>
      </c>
      <c r="L96" s="1" t="s">
        <v>35</v>
      </c>
      <c r="M96" s="19" t="s">
        <v>105</v>
      </c>
      <c r="O96" s="93"/>
      <c r="Q96" s="67"/>
      <c r="R96" s="66"/>
      <c r="T96" s="38"/>
      <c r="U96" s="37"/>
      <c r="AA96" s="48"/>
      <c r="AB96" s="9"/>
      <c r="AC96" s="27"/>
      <c r="AD96" s="26"/>
      <c r="AE96" s="64"/>
      <c r="AF96" s="49"/>
      <c r="AG96" s="48"/>
      <c r="AK96" s="15"/>
      <c r="AL96" s="2"/>
      <c r="AM96" s="27"/>
      <c r="AN96" s="26"/>
      <c r="AO96" s="26"/>
      <c r="AP96" s="49"/>
      <c r="AQ96" s="65"/>
      <c r="AR96" s="48"/>
      <c r="AW96" s="24"/>
      <c r="AX96" s="24"/>
      <c r="AY96" s="22"/>
      <c r="AZ96" s="24"/>
      <c r="BA96" s="28"/>
      <c r="BD96" s="30"/>
      <c r="BE96" s="30"/>
      <c r="BF96" s="30"/>
      <c r="BG96" s="6"/>
      <c r="BI96" s="34"/>
      <c r="BJ96" s="6"/>
      <c r="BL96" s="28"/>
      <c r="BN96" s="28"/>
      <c r="BQ96" s="28"/>
      <c r="BR96" s="28"/>
      <c r="BS96" s="2"/>
      <c r="EE96" s="1" t="e">
        <f>ROUND(#REF!*0.8248888,0)</f>
        <v>#REF!</v>
      </c>
      <c r="ES96" s="2">
        <f t="shared" si="8"/>
        <v>-11938</v>
      </c>
      <c r="EZ96" s="1">
        <f t="shared" si="9"/>
        <v>-11938</v>
      </c>
    </row>
    <row r="97" spans="1:156">
      <c r="A97" s="1">
        <f t="shared" si="10"/>
        <v>91</v>
      </c>
      <c r="B97" s="39" t="s">
        <v>129</v>
      </c>
      <c r="C97" s="1">
        <v>6.1719999999999997</v>
      </c>
      <c r="D97" s="52" t="s">
        <v>130</v>
      </c>
      <c r="E97" s="102"/>
      <c r="F97" s="1">
        <v>10.019</v>
      </c>
      <c r="G97" s="52">
        <v>178.84</v>
      </c>
      <c r="H97" s="52">
        <v>1.49</v>
      </c>
      <c r="I97" s="179">
        <f t="shared" si="5"/>
        <v>1.19</v>
      </c>
      <c r="J97" s="76">
        <f t="shared" si="7"/>
        <v>11.922609999999999</v>
      </c>
      <c r="L97" s="10" t="s">
        <v>35</v>
      </c>
      <c r="M97" s="19" t="s">
        <v>105</v>
      </c>
      <c r="Q97" s="67"/>
      <c r="R97" s="66"/>
      <c r="T97" s="38"/>
      <c r="U97" s="37"/>
      <c r="AA97" s="48"/>
      <c r="AB97" s="9"/>
      <c r="AC97" s="27"/>
      <c r="AD97" s="26"/>
      <c r="AE97" s="64"/>
      <c r="AF97" s="49"/>
      <c r="AG97" s="48"/>
      <c r="AK97" s="15"/>
      <c r="AL97" s="2"/>
      <c r="AM97" s="27"/>
      <c r="AN97" s="26"/>
      <c r="AO97" s="26"/>
      <c r="AP97" s="49"/>
      <c r="AQ97" s="65"/>
      <c r="AR97" s="48"/>
      <c r="AW97" s="24"/>
      <c r="AX97" s="24"/>
      <c r="AY97" s="22"/>
      <c r="AZ97" s="24"/>
      <c r="BA97" s="28"/>
      <c r="BD97" s="30"/>
      <c r="BE97" s="30"/>
      <c r="BF97" s="30"/>
      <c r="BG97" s="6"/>
      <c r="BI97" s="34"/>
      <c r="BJ97" s="6"/>
      <c r="BL97" s="28"/>
      <c r="BN97" s="28"/>
      <c r="BQ97" s="28"/>
      <c r="BR97" s="28"/>
      <c r="BS97" s="2"/>
      <c r="EE97" s="1" t="e">
        <f>ROUND(#REF!*0.8248888,0)</f>
        <v>#REF!</v>
      </c>
      <c r="ES97" s="2">
        <f t="shared" si="8"/>
        <v>-12117</v>
      </c>
      <c r="EZ97" s="1">
        <f t="shared" si="9"/>
        <v>-12117</v>
      </c>
    </row>
    <row r="98" spans="1:156">
      <c r="A98" s="1">
        <f t="shared" si="10"/>
        <v>92</v>
      </c>
      <c r="B98" s="99" t="s">
        <v>137</v>
      </c>
      <c r="C98" s="96">
        <v>12.503</v>
      </c>
      <c r="D98" s="104"/>
      <c r="E98" s="104">
        <v>46.8</v>
      </c>
      <c r="F98" s="79">
        <v>12.763</v>
      </c>
      <c r="G98" s="104">
        <v>227.82</v>
      </c>
      <c r="H98" s="104">
        <v>1.9</v>
      </c>
      <c r="I98" s="179">
        <f t="shared" si="5"/>
        <v>1.19</v>
      </c>
      <c r="J98" s="76">
        <f t="shared" si="7"/>
        <v>15.18797</v>
      </c>
      <c r="L98" s="105" t="s">
        <v>35</v>
      </c>
      <c r="M98" s="19" t="s">
        <v>108</v>
      </c>
      <c r="P98" s="50"/>
      <c r="T98" s="38"/>
      <c r="U98" s="37"/>
      <c r="AA98" s="48"/>
      <c r="AB98" s="9"/>
      <c r="AC98" s="27"/>
      <c r="AD98" s="26"/>
      <c r="AE98" s="64"/>
      <c r="AF98" s="49"/>
      <c r="AG98" s="48"/>
      <c r="AK98" s="15"/>
      <c r="AL98" s="2"/>
      <c r="AM98" s="27"/>
      <c r="AN98" s="26"/>
      <c r="AO98" s="26"/>
      <c r="AP98" s="49"/>
      <c r="AQ98" s="65"/>
      <c r="AR98" s="48"/>
      <c r="AU98" s="2"/>
      <c r="AV98" s="2"/>
      <c r="AW98" s="25"/>
      <c r="AX98" s="2"/>
      <c r="AY98" s="2"/>
      <c r="AZ98" s="2"/>
      <c r="BA98" s="2"/>
      <c r="BB98" s="2"/>
      <c r="BC98" s="2"/>
      <c r="BD98" s="2"/>
      <c r="BE98" s="2"/>
      <c r="BF98" s="2"/>
      <c r="BG98" s="5"/>
      <c r="BH98" s="2"/>
      <c r="BI98" s="5"/>
      <c r="BJ98" s="5"/>
      <c r="BL98" s="28"/>
      <c r="BM98" s="2"/>
      <c r="BN98" s="2"/>
      <c r="BO98" s="2"/>
      <c r="BP98" s="2"/>
      <c r="BQ98" s="38"/>
      <c r="BR98" s="38"/>
      <c r="BS98" s="2"/>
      <c r="EE98" s="1" t="e">
        <f>ROUND(#REF!*0.8248888,0)</f>
        <v>#REF!</v>
      </c>
      <c r="ES98" s="2">
        <f t="shared" si="8"/>
        <v>-12299</v>
      </c>
      <c r="EZ98" s="1">
        <f t="shared" si="9"/>
        <v>-12299</v>
      </c>
    </row>
    <row r="99" spans="1:156">
      <c r="A99" s="1">
        <f t="shared" si="10"/>
        <v>93</v>
      </c>
      <c r="B99" s="99" t="s">
        <v>138</v>
      </c>
      <c r="C99" s="79">
        <v>20.72</v>
      </c>
      <c r="D99" s="104" t="s">
        <v>139</v>
      </c>
      <c r="E99" s="104"/>
      <c r="F99" s="79">
        <v>23.643999999999998</v>
      </c>
      <c r="G99" s="104">
        <v>422.06</v>
      </c>
      <c r="H99" s="104">
        <v>3.52</v>
      </c>
      <c r="I99" s="179">
        <f t="shared" si="5"/>
        <v>1.19</v>
      </c>
      <c r="J99" s="76">
        <f t="shared" si="7"/>
        <v>28.136359999999996</v>
      </c>
      <c r="L99" s="105" t="s">
        <v>34</v>
      </c>
      <c r="M99" s="18" t="s">
        <v>113</v>
      </c>
      <c r="S99" s="49"/>
      <c r="T99" s="38"/>
      <c r="U99" s="37"/>
      <c r="AA99" s="48"/>
      <c r="AB99" s="9"/>
      <c r="AC99" s="27"/>
      <c r="AD99" s="26"/>
      <c r="AE99" s="64"/>
      <c r="AF99" s="49"/>
      <c r="AG99" s="48"/>
      <c r="AK99" s="15"/>
      <c r="AL99" s="2"/>
      <c r="AM99" s="27"/>
      <c r="AN99" s="26"/>
      <c r="AO99" s="26"/>
      <c r="AP99" s="49"/>
      <c r="AQ99" s="65"/>
      <c r="AR99" s="48"/>
      <c r="AU99" s="2"/>
      <c r="AW99" s="25"/>
      <c r="AZ99" s="24"/>
      <c r="BA99" s="28"/>
      <c r="BD99" s="30"/>
      <c r="BE99" s="30"/>
      <c r="BF99" s="30"/>
      <c r="BG99" s="6"/>
      <c r="BI99" s="34"/>
      <c r="BJ99" s="6"/>
      <c r="BL99" s="28"/>
      <c r="BN99" s="28"/>
      <c r="BS99" s="2"/>
      <c r="EE99" s="1" t="e">
        <f>ROUND(#REF!*0.8248888,0)</f>
        <v>#REF!</v>
      </c>
      <c r="ES99" s="2">
        <f t="shared" si="8"/>
        <v>-12483</v>
      </c>
      <c r="EZ99" s="1">
        <f t="shared" si="9"/>
        <v>-12483</v>
      </c>
    </row>
    <row r="100" spans="1:156">
      <c r="A100" s="1">
        <f t="shared" si="10"/>
        <v>94</v>
      </c>
      <c r="B100" s="137" t="s">
        <v>140</v>
      </c>
      <c r="C100" s="97">
        <v>8.8109999999999999</v>
      </c>
      <c r="D100" s="59">
        <v>22.79</v>
      </c>
      <c r="E100" s="59">
        <v>62.51</v>
      </c>
      <c r="F100" s="87">
        <v>10.423999999999999</v>
      </c>
      <c r="G100" s="59">
        <v>186.08</v>
      </c>
      <c r="H100" s="59">
        <v>1.55</v>
      </c>
      <c r="I100" s="179">
        <f t="shared" si="5"/>
        <v>1.19</v>
      </c>
      <c r="J100" s="76">
        <f t="shared" si="7"/>
        <v>12.404559999999998</v>
      </c>
      <c r="L100" s="105" t="s">
        <v>45</v>
      </c>
      <c r="M100" s="15" t="s">
        <v>107</v>
      </c>
      <c r="N100" s="101"/>
      <c r="O100" s="76"/>
      <c r="T100" s="38"/>
      <c r="U100" s="37"/>
      <c r="AA100" s="48"/>
      <c r="AB100" s="9"/>
      <c r="AC100" s="27"/>
      <c r="AD100" s="26"/>
      <c r="AE100" s="64"/>
      <c r="AF100" s="49"/>
      <c r="AG100" s="48"/>
      <c r="AK100" s="15"/>
      <c r="AL100" s="2"/>
      <c r="AM100" s="27"/>
      <c r="AN100" s="26"/>
      <c r="AO100" s="26"/>
      <c r="AP100" s="49"/>
      <c r="AQ100" s="65"/>
      <c r="AR100" s="48"/>
      <c r="AU100" s="2"/>
      <c r="AW100" s="25"/>
      <c r="AZ100" s="22"/>
      <c r="BA100" s="22"/>
      <c r="BD100" s="31"/>
      <c r="BE100" s="31"/>
      <c r="BF100" s="31"/>
      <c r="BG100" s="6"/>
      <c r="BI100" s="35"/>
      <c r="BJ100" s="6"/>
      <c r="BL100" s="28"/>
      <c r="BN100" s="22"/>
      <c r="BQ100" s="28"/>
      <c r="BR100" s="28"/>
      <c r="BS100" s="2"/>
      <c r="DQ100" s="1" t="e">
        <f>SUM(DQ36:DQ94)</f>
        <v>#REF!</v>
      </c>
      <c r="EE100" s="1" t="e">
        <f>ROUND(#REF!*0.8248888,0)</f>
        <v>#REF!</v>
      </c>
      <c r="ES100" s="2">
        <f t="shared" si="8"/>
        <v>-12670</v>
      </c>
      <c r="EZ100" s="1">
        <f t="shared" si="9"/>
        <v>-12670</v>
      </c>
    </row>
    <row r="101" spans="1:156">
      <c r="A101" s="1">
        <f t="shared" si="10"/>
        <v>95</v>
      </c>
      <c r="B101" s="56" t="s">
        <v>141</v>
      </c>
      <c r="C101" s="96">
        <v>7.4930000000000003</v>
      </c>
      <c r="D101" s="52">
        <v>32.700000000000003</v>
      </c>
      <c r="E101" s="52">
        <v>95.7</v>
      </c>
      <c r="F101" s="75">
        <v>9.8409999999999993</v>
      </c>
      <c r="G101" s="52">
        <v>175.67</v>
      </c>
      <c r="H101" s="52">
        <v>1.46</v>
      </c>
      <c r="I101" s="179">
        <f t="shared" si="5"/>
        <v>1.19</v>
      </c>
      <c r="J101" s="76">
        <f t="shared" si="7"/>
        <v>11.710789999999999</v>
      </c>
      <c r="L101" s="105" t="s">
        <v>35</v>
      </c>
      <c r="M101" s="15" t="s">
        <v>105</v>
      </c>
      <c r="Q101" s="120"/>
      <c r="T101" s="38"/>
      <c r="U101" s="37"/>
      <c r="AA101" s="48"/>
      <c r="AB101" s="9"/>
      <c r="AC101" s="27"/>
      <c r="AD101" s="26"/>
      <c r="AE101" s="64"/>
      <c r="AF101" s="49"/>
      <c r="AG101" s="48"/>
      <c r="AK101" s="15"/>
      <c r="AL101" s="2"/>
      <c r="AM101" s="27"/>
      <c r="AN101" s="26"/>
      <c r="AO101" s="26"/>
      <c r="AP101" s="49"/>
      <c r="AQ101" s="65"/>
      <c r="AR101" s="48"/>
      <c r="AU101" s="2"/>
      <c r="BA101" s="2"/>
      <c r="BE101" s="2"/>
      <c r="BG101" s="6"/>
      <c r="BI101" s="6"/>
      <c r="BJ101" s="6"/>
      <c r="BL101" s="2"/>
      <c r="BQ101" s="37"/>
      <c r="BR101" s="9"/>
      <c r="BS101" s="2"/>
      <c r="DQ101" s="1" t="e">
        <f>SUM(DQ76:DQ94)</f>
        <v>#REF!</v>
      </c>
      <c r="EE101" s="1" t="e">
        <f>ROUND(#REF!*0.8248888,0)</f>
        <v>#REF!</v>
      </c>
      <c r="ES101" s="2">
        <f t="shared" si="8"/>
        <v>-12860</v>
      </c>
      <c r="EZ101" s="1">
        <f t="shared" si="9"/>
        <v>-12860</v>
      </c>
    </row>
    <row r="102" spans="1:156">
      <c r="A102" s="1">
        <f t="shared" si="10"/>
        <v>96</v>
      </c>
      <c r="B102" s="39" t="s">
        <v>142</v>
      </c>
      <c r="C102" s="78">
        <v>16.372</v>
      </c>
      <c r="D102" s="104">
        <v>29.28</v>
      </c>
      <c r="E102" s="104">
        <v>87.24</v>
      </c>
      <c r="F102" s="12">
        <v>18.483000000000001</v>
      </c>
      <c r="G102" s="52">
        <v>329.93</v>
      </c>
      <c r="H102" s="52">
        <v>2.75</v>
      </c>
      <c r="I102" s="179">
        <f t="shared" si="5"/>
        <v>1.19</v>
      </c>
      <c r="J102" s="76">
        <f t="shared" si="7"/>
        <v>21.994769999999999</v>
      </c>
      <c r="L102" s="116" t="s">
        <v>34</v>
      </c>
      <c r="M102" s="15" t="s">
        <v>108</v>
      </c>
      <c r="T102" s="38"/>
      <c r="U102" s="37"/>
      <c r="AA102" s="48"/>
      <c r="AB102" s="9"/>
      <c r="AC102" s="27"/>
      <c r="AD102" s="26"/>
      <c r="AE102" s="64"/>
      <c r="AF102" s="49"/>
      <c r="AG102" s="48"/>
      <c r="AK102" s="15"/>
      <c r="AL102" s="2"/>
      <c r="AM102" s="27"/>
      <c r="AN102" s="26"/>
      <c r="AO102" s="26"/>
      <c r="AP102" s="49"/>
      <c r="AQ102" s="65"/>
      <c r="AR102" s="48"/>
      <c r="AU102" s="2"/>
      <c r="AW102" s="27"/>
      <c r="AZ102" s="27"/>
      <c r="BA102" s="27"/>
      <c r="BD102" s="29"/>
      <c r="BE102" s="27"/>
      <c r="BF102" s="29"/>
      <c r="BG102" s="6"/>
      <c r="BI102" s="36"/>
      <c r="BJ102" s="6"/>
      <c r="BL102" s="27"/>
      <c r="BN102" s="27"/>
      <c r="BS102" s="2"/>
      <c r="DQ102" s="1" t="e">
        <f>SUM(DQ36:DQ75)</f>
        <v>#REF!</v>
      </c>
      <c r="EE102" s="1" t="e">
        <f>ROUND(#REF!*0.8248888,0)</f>
        <v>#REF!</v>
      </c>
      <c r="ES102" s="2">
        <f t="shared" si="8"/>
        <v>-13053</v>
      </c>
      <c r="EZ102" s="1">
        <f t="shared" si="9"/>
        <v>-13053</v>
      </c>
    </row>
    <row r="103" spans="1:156">
      <c r="A103" s="1">
        <f t="shared" si="10"/>
        <v>97</v>
      </c>
      <c r="B103" s="99" t="s">
        <v>143</v>
      </c>
      <c r="C103" s="78">
        <v>14.83</v>
      </c>
      <c r="D103" s="104"/>
      <c r="E103" s="104">
        <v>84.25</v>
      </c>
      <c r="F103" s="79">
        <v>15.298</v>
      </c>
      <c r="G103" s="104">
        <v>273.07</v>
      </c>
      <c r="H103" s="104">
        <v>2.2799999999999998</v>
      </c>
      <c r="I103" s="179">
        <f t="shared" si="5"/>
        <v>1.19</v>
      </c>
      <c r="J103" s="76">
        <f t="shared" si="7"/>
        <v>18.204619999999998</v>
      </c>
      <c r="L103" s="91" t="s">
        <v>34</v>
      </c>
      <c r="M103" s="19" t="s">
        <v>121</v>
      </c>
      <c r="P103" s="50"/>
      <c r="T103" s="38"/>
      <c r="U103" s="37"/>
      <c r="AA103" s="48"/>
      <c r="AB103" s="9"/>
      <c r="AC103" s="27"/>
      <c r="AD103" s="26"/>
      <c r="AE103" s="64"/>
      <c r="AF103" s="49"/>
      <c r="AG103" s="48"/>
      <c r="AK103" s="15"/>
      <c r="AL103" s="2"/>
      <c r="AM103" s="27"/>
      <c r="AN103" s="26"/>
      <c r="AO103" s="26"/>
      <c r="AP103" s="49"/>
      <c r="AQ103" s="65"/>
      <c r="AR103" s="48"/>
      <c r="AU103" s="2"/>
      <c r="AV103" s="2"/>
      <c r="AW103" s="2"/>
      <c r="AX103" s="2"/>
      <c r="AY103" s="2"/>
      <c r="AZ103" s="32"/>
      <c r="BA103" s="2"/>
      <c r="BB103" s="2"/>
      <c r="BC103" s="2"/>
      <c r="BD103" s="2"/>
      <c r="BE103" s="32"/>
      <c r="BF103" s="2"/>
      <c r="BG103" s="5"/>
      <c r="BH103" s="2"/>
      <c r="BI103" s="5"/>
      <c r="BJ103" s="5"/>
      <c r="BL103" s="2"/>
      <c r="BM103" s="2"/>
      <c r="BN103" s="2"/>
      <c r="BO103" s="2"/>
      <c r="BP103" s="2"/>
      <c r="BQ103" s="27"/>
      <c r="BR103" s="27"/>
      <c r="BS103" s="2"/>
      <c r="BT103" s="2"/>
      <c r="BU103" s="2"/>
      <c r="BV103" s="2"/>
      <c r="DQ103" s="2" t="e">
        <f>ROUND(-DQ101/DQ102,2)</f>
        <v>#REF!</v>
      </c>
      <c r="EE103" s="1" t="e">
        <f>ROUND(#REF!*0.8248888,0)</f>
        <v>#REF!</v>
      </c>
      <c r="ES103" s="2">
        <f t="shared" si="8"/>
        <v>-13249</v>
      </c>
      <c r="EZ103" s="1">
        <f t="shared" si="9"/>
        <v>-13249</v>
      </c>
    </row>
    <row r="104" spans="1:156">
      <c r="A104" s="1">
        <f t="shared" si="10"/>
        <v>98</v>
      </c>
      <c r="B104" s="101" t="s">
        <v>144</v>
      </c>
      <c r="C104" s="76">
        <v>12.94</v>
      </c>
      <c r="D104" s="52" t="s">
        <v>145</v>
      </c>
      <c r="F104" s="1">
        <v>15.685</v>
      </c>
      <c r="G104" s="52">
        <v>279.98</v>
      </c>
      <c r="H104" s="120">
        <v>2.33</v>
      </c>
      <c r="I104" s="179">
        <f t="shared" si="5"/>
        <v>1.19</v>
      </c>
      <c r="J104" s="76">
        <f t="shared" si="7"/>
        <v>18.665150000000001</v>
      </c>
      <c r="L104" s="86" t="s">
        <v>35</v>
      </c>
      <c r="M104" s="19" t="s">
        <v>106</v>
      </c>
      <c r="P104" s="32"/>
      <c r="T104" s="38"/>
      <c r="U104" s="37"/>
      <c r="AA104" s="48"/>
      <c r="AB104" s="9"/>
      <c r="AC104" s="27"/>
      <c r="AD104" s="26"/>
      <c r="AE104" s="64"/>
      <c r="AF104" s="49"/>
      <c r="AG104" s="48"/>
      <c r="AK104" s="15"/>
      <c r="AL104" s="2"/>
      <c r="AM104" s="27"/>
      <c r="AN104" s="26"/>
      <c r="AO104" s="26"/>
      <c r="AP104" s="49"/>
      <c r="AQ104" s="65"/>
      <c r="AR104" s="48"/>
      <c r="AZ104" s="15"/>
      <c r="BA104" s="2"/>
      <c r="BE104" s="12"/>
      <c r="BG104" s="6"/>
      <c r="BI104" s="6"/>
      <c r="BJ104" s="6"/>
      <c r="BL104" s="2"/>
      <c r="BS104" s="2"/>
      <c r="EE104" s="1" t="e">
        <f>ROUND(#REF!*0.8248888,0)</f>
        <v>#REF!</v>
      </c>
      <c r="ES104" s="2">
        <f t="shared" si="8"/>
        <v>-13448</v>
      </c>
      <c r="EZ104" s="1">
        <f t="shared" si="9"/>
        <v>-13448</v>
      </c>
    </row>
    <row r="105" spans="1:156">
      <c r="A105" s="1">
        <f t="shared" si="10"/>
        <v>99</v>
      </c>
      <c r="B105" s="56" t="s">
        <v>146</v>
      </c>
      <c r="C105" s="174">
        <v>12.619</v>
      </c>
      <c r="D105" s="52">
        <v>54.61</v>
      </c>
      <c r="E105" s="52"/>
      <c r="F105" s="79">
        <v>15.653</v>
      </c>
      <c r="G105" s="52">
        <v>279.39999999999998</v>
      </c>
      <c r="H105" s="52">
        <v>2.33</v>
      </c>
      <c r="I105" s="179">
        <f t="shared" si="5"/>
        <v>1.19</v>
      </c>
      <c r="J105" s="76">
        <f t="shared" si="7"/>
        <v>18.62707</v>
      </c>
      <c r="L105" s="105" t="s">
        <v>35</v>
      </c>
      <c r="M105" s="19" t="s">
        <v>105</v>
      </c>
      <c r="T105" s="38"/>
      <c r="U105" s="37"/>
      <c r="AA105" s="48"/>
      <c r="AB105" s="9"/>
      <c r="AC105" s="27"/>
      <c r="AD105" s="26"/>
      <c r="AE105" s="64"/>
      <c r="AF105" s="49"/>
      <c r="AG105" s="48"/>
      <c r="AK105" s="15"/>
      <c r="AL105" s="2"/>
      <c r="AM105" s="27"/>
      <c r="AN105" s="26"/>
      <c r="AO105" s="26"/>
      <c r="AP105" s="49"/>
      <c r="AQ105" s="65"/>
      <c r="AR105" s="48"/>
      <c r="AZ105" s="15"/>
      <c r="BA105" s="2"/>
      <c r="BE105" s="12"/>
      <c r="BG105" s="6"/>
      <c r="BI105" s="6"/>
      <c r="BJ105" s="6"/>
      <c r="BL105" s="2"/>
      <c r="BS105" s="2"/>
      <c r="DQ105" s="7">
        <v>3.0999999999999999E-3</v>
      </c>
      <c r="EE105" s="1" t="e">
        <f>ROUND(#REF!*0.8248888,0)</f>
        <v>#REF!</v>
      </c>
      <c r="ES105" s="2">
        <f t="shared" si="8"/>
        <v>-13650</v>
      </c>
      <c r="EZ105" s="1">
        <f t="shared" si="9"/>
        <v>-13650</v>
      </c>
    </row>
    <row r="106" spans="1:156">
      <c r="A106" s="1">
        <f t="shared" si="10"/>
        <v>100</v>
      </c>
      <c r="B106" s="56" t="s">
        <v>147</v>
      </c>
      <c r="C106" s="77">
        <v>9.99</v>
      </c>
      <c r="D106" s="52">
        <v>49.58</v>
      </c>
      <c r="E106" s="52">
        <v>187.68</v>
      </c>
      <c r="F106" s="75">
        <v>13.787000000000001</v>
      </c>
      <c r="G106" s="52">
        <v>246.1</v>
      </c>
      <c r="H106" s="52">
        <v>2.0499999999999998</v>
      </c>
      <c r="I106" s="179">
        <f t="shared" si="5"/>
        <v>1.19</v>
      </c>
      <c r="J106" s="76">
        <f t="shared" si="7"/>
        <v>16.40653</v>
      </c>
      <c r="L106" s="105" t="s">
        <v>35</v>
      </c>
      <c r="M106" s="19" t="s">
        <v>113</v>
      </c>
      <c r="T106" s="38"/>
      <c r="U106" s="37"/>
      <c r="AA106" s="48"/>
      <c r="AB106" s="9"/>
      <c r="AC106" s="27"/>
      <c r="AD106" s="26"/>
      <c r="AE106" s="64"/>
      <c r="AF106" s="49"/>
      <c r="AG106" s="48"/>
      <c r="AK106" s="15"/>
      <c r="AL106" s="2"/>
      <c r="AM106" s="27"/>
      <c r="AN106" s="26"/>
      <c r="AO106" s="26"/>
      <c r="AP106" s="49"/>
      <c r="AQ106" s="65"/>
      <c r="AR106" s="48"/>
      <c r="AZ106" s="19"/>
      <c r="BA106" s="2"/>
      <c r="BE106" s="12"/>
      <c r="BG106" s="6"/>
      <c r="BI106" s="6"/>
      <c r="BJ106" s="6"/>
      <c r="BL106" s="2"/>
      <c r="BS106" s="2"/>
      <c r="ES106" s="2">
        <f t="shared" si="8"/>
        <v>-13855</v>
      </c>
      <c r="EZ106" s="1">
        <f t="shared" si="9"/>
        <v>-13855</v>
      </c>
    </row>
    <row r="107" spans="1:156">
      <c r="A107" s="1">
        <f t="shared" si="10"/>
        <v>101</v>
      </c>
      <c r="B107" s="100" t="s">
        <v>148</v>
      </c>
      <c r="C107" s="76">
        <v>9.343</v>
      </c>
      <c r="D107" s="52">
        <v>38.86</v>
      </c>
      <c r="E107" s="52">
        <v>61.35</v>
      </c>
      <c r="F107" s="75">
        <v>11.843</v>
      </c>
      <c r="G107" s="52">
        <v>211.39</v>
      </c>
      <c r="H107" s="52">
        <v>1.76</v>
      </c>
      <c r="I107" s="179">
        <f t="shared" si="5"/>
        <v>1.19</v>
      </c>
      <c r="J107" s="76">
        <f t="shared" si="7"/>
        <v>14.093169999999999</v>
      </c>
      <c r="L107" s="105" t="s">
        <v>35</v>
      </c>
      <c r="M107" s="19" t="s">
        <v>109</v>
      </c>
      <c r="T107" s="38"/>
      <c r="U107" s="37"/>
      <c r="AA107" s="48"/>
      <c r="AB107" s="9"/>
      <c r="AC107" s="27"/>
      <c r="AD107" s="26"/>
      <c r="AE107" s="64"/>
      <c r="AF107" s="49"/>
      <c r="AG107" s="48"/>
      <c r="AK107" s="15"/>
      <c r="AL107" s="2"/>
      <c r="AM107" s="27"/>
      <c r="AN107" s="26"/>
      <c r="AO107" s="26"/>
      <c r="AP107" s="49"/>
      <c r="AQ107" s="65"/>
      <c r="AR107" s="48"/>
      <c r="ES107" s="2"/>
    </row>
    <row r="108" spans="1:156">
      <c r="A108" s="1">
        <f t="shared" si="10"/>
        <v>102</v>
      </c>
      <c r="B108" s="99" t="s">
        <v>149</v>
      </c>
      <c r="C108" s="76">
        <v>10.195</v>
      </c>
      <c r="D108" s="52" t="s">
        <v>281</v>
      </c>
      <c r="E108" s="52">
        <v>76.16</v>
      </c>
      <c r="F108" s="1">
        <v>11.664</v>
      </c>
      <c r="G108" s="52">
        <v>208.21</v>
      </c>
      <c r="H108" s="52">
        <v>1.74</v>
      </c>
      <c r="I108" s="179">
        <f t="shared" si="5"/>
        <v>1.19</v>
      </c>
      <c r="J108" s="76">
        <f t="shared" si="7"/>
        <v>13.880159999999998</v>
      </c>
      <c r="L108" s="105" t="s">
        <v>35</v>
      </c>
      <c r="M108" s="19" t="s">
        <v>107</v>
      </c>
      <c r="O108" s="75"/>
      <c r="T108" s="38"/>
      <c r="U108" s="37"/>
      <c r="AA108" s="48"/>
      <c r="AB108" s="9"/>
      <c r="AC108" s="27"/>
      <c r="AD108" s="26"/>
      <c r="AE108" s="64"/>
      <c r="AF108" s="49"/>
      <c r="AG108" s="48"/>
      <c r="AK108" s="15"/>
      <c r="AL108" s="2"/>
      <c r="AM108" s="27"/>
      <c r="AN108" s="26"/>
      <c r="AO108" s="26"/>
      <c r="AP108" s="49"/>
      <c r="AQ108" s="65"/>
      <c r="AR108" s="48"/>
      <c r="ES108" s="2"/>
    </row>
    <row r="109" spans="1:156">
      <c r="A109" s="1">
        <f t="shared" si="10"/>
        <v>103</v>
      </c>
      <c r="B109" s="39" t="s">
        <v>150</v>
      </c>
      <c r="C109" s="76">
        <v>11.02</v>
      </c>
      <c r="D109" s="52">
        <v>21.8</v>
      </c>
      <c r="F109" s="1">
        <v>12.231</v>
      </c>
      <c r="G109" s="52">
        <v>218.33</v>
      </c>
      <c r="H109" s="52">
        <v>1.82</v>
      </c>
      <c r="I109" s="179">
        <f t="shared" ref="I109:I172" si="11">I108</f>
        <v>1.19</v>
      </c>
      <c r="J109" s="76">
        <f t="shared" si="7"/>
        <v>14.554889999999999</v>
      </c>
      <c r="L109" s="10" t="s">
        <v>35</v>
      </c>
      <c r="M109" s="19" t="s">
        <v>105</v>
      </c>
      <c r="P109" s="112"/>
      <c r="Q109" s="152"/>
      <c r="R109" s="153"/>
      <c r="S109" s="152"/>
      <c r="T109" s="38"/>
      <c r="U109" s="37"/>
      <c r="AA109" s="48"/>
      <c r="AB109" s="9"/>
      <c r="AC109" s="27"/>
      <c r="AD109" s="26"/>
      <c r="AE109" s="64"/>
      <c r="AF109" s="49"/>
      <c r="AG109" s="48"/>
      <c r="AK109" s="15"/>
      <c r="AL109" s="2"/>
      <c r="AM109" s="27"/>
      <c r="AN109" s="26"/>
      <c r="AO109" s="26"/>
      <c r="AP109" s="49"/>
      <c r="AQ109" s="65"/>
      <c r="AR109" s="48"/>
      <c r="ES109" s="2"/>
    </row>
    <row r="110" spans="1:156">
      <c r="A110" s="1">
        <f t="shared" si="10"/>
        <v>104</v>
      </c>
      <c r="B110" s="99" t="s">
        <v>151</v>
      </c>
      <c r="C110" s="76">
        <v>8.8420000000000005</v>
      </c>
      <c r="D110" s="52">
        <v>23.57</v>
      </c>
      <c r="F110" s="1">
        <v>10.151</v>
      </c>
      <c r="G110" s="52">
        <v>181.2</v>
      </c>
      <c r="H110" s="52">
        <v>1.51</v>
      </c>
      <c r="I110" s="179">
        <f t="shared" si="11"/>
        <v>1.19</v>
      </c>
      <c r="J110" s="76">
        <f t="shared" si="7"/>
        <v>12.079689999999999</v>
      </c>
      <c r="L110" s="86" t="s">
        <v>35</v>
      </c>
      <c r="M110" s="19" t="s">
        <v>107</v>
      </c>
      <c r="P110" s="17"/>
      <c r="T110" s="38"/>
      <c r="U110" s="37"/>
      <c r="AA110" s="48"/>
      <c r="AB110" s="9"/>
      <c r="AC110" s="27"/>
      <c r="AD110" s="26"/>
      <c r="AE110" s="64"/>
      <c r="AF110" s="49"/>
      <c r="AG110" s="48"/>
      <c r="AK110" s="15"/>
      <c r="AL110" s="2"/>
      <c r="AM110" s="8"/>
      <c r="AN110" s="26"/>
      <c r="AO110" s="26"/>
      <c r="AP110" s="49"/>
      <c r="AQ110" s="8"/>
      <c r="AR110" s="48"/>
      <c r="ES110" s="2"/>
    </row>
    <row r="111" spans="1:156">
      <c r="A111" s="1">
        <f t="shared" si="10"/>
        <v>105</v>
      </c>
      <c r="B111" s="39" t="s">
        <v>152</v>
      </c>
      <c r="C111" s="76">
        <v>9.0299999999999994</v>
      </c>
      <c r="D111" s="52">
        <v>106.51</v>
      </c>
      <c r="E111" s="52"/>
      <c r="F111" s="1">
        <v>14.946999999999999</v>
      </c>
      <c r="G111" s="52">
        <v>266.81</v>
      </c>
      <c r="H111" s="52">
        <v>2.2200000000000002</v>
      </c>
      <c r="I111" s="179">
        <f t="shared" si="11"/>
        <v>1.19</v>
      </c>
      <c r="J111" s="76">
        <f t="shared" si="7"/>
        <v>17.786929999999998</v>
      </c>
      <c r="L111" s="10" t="s">
        <v>35</v>
      </c>
      <c r="M111" s="19" t="s">
        <v>110</v>
      </c>
      <c r="T111" s="38"/>
      <c r="U111" s="37"/>
      <c r="AA111" s="48"/>
      <c r="AB111" s="9"/>
      <c r="AC111" s="27"/>
      <c r="AD111" s="26"/>
      <c r="AE111" s="64"/>
      <c r="AK111" s="15"/>
      <c r="EE111" s="1" t="e">
        <f>SUM(EE46:EE104)</f>
        <v>#REF!</v>
      </c>
      <c r="ES111" s="2"/>
    </row>
    <row r="112" spans="1:156">
      <c r="A112" s="1">
        <f t="shared" si="10"/>
        <v>106</v>
      </c>
      <c r="B112" s="21" t="s">
        <v>153</v>
      </c>
      <c r="C112" s="76">
        <v>12.74</v>
      </c>
      <c r="D112" s="52">
        <v>59.08</v>
      </c>
      <c r="F112" s="1">
        <v>16.021999999999998</v>
      </c>
      <c r="G112" s="52">
        <v>286</v>
      </c>
      <c r="H112" s="52">
        <v>2.38</v>
      </c>
      <c r="I112" s="179">
        <f t="shared" si="11"/>
        <v>1.19</v>
      </c>
      <c r="J112" s="76">
        <f t="shared" si="7"/>
        <v>19.066179999999996</v>
      </c>
      <c r="L112" s="105" t="s">
        <v>35</v>
      </c>
      <c r="M112" s="19" t="s">
        <v>113</v>
      </c>
      <c r="T112" s="38"/>
      <c r="U112" s="37"/>
      <c r="AA112" s="48"/>
      <c r="AB112" s="9"/>
      <c r="AC112" s="27"/>
      <c r="AD112" s="26"/>
      <c r="AE112" s="64"/>
      <c r="AK112" s="15"/>
      <c r="EE112" s="1" t="e">
        <f>SUM(EE86:EE104)</f>
        <v>#REF!</v>
      </c>
      <c r="ES112" s="2"/>
    </row>
    <row r="113" spans="1:156">
      <c r="A113" s="1">
        <f t="shared" si="10"/>
        <v>107</v>
      </c>
      <c r="B113" s="137" t="s">
        <v>154</v>
      </c>
      <c r="C113" s="98">
        <v>9.0779999999999994</v>
      </c>
      <c r="D113" s="59">
        <v>60.39</v>
      </c>
      <c r="E113" s="59"/>
      <c r="F113" s="32">
        <v>12.433</v>
      </c>
      <c r="G113" s="59">
        <v>221.93</v>
      </c>
      <c r="H113" s="59">
        <v>1.85</v>
      </c>
      <c r="I113" s="179">
        <f t="shared" si="11"/>
        <v>1.19</v>
      </c>
      <c r="J113" s="76">
        <f t="shared" si="7"/>
        <v>14.795269999999999</v>
      </c>
      <c r="L113" s="105" t="s">
        <v>45</v>
      </c>
      <c r="M113" s="19" t="s">
        <v>105</v>
      </c>
      <c r="P113" s="17"/>
      <c r="T113" s="38"/>
      <c r="U113" s="37"/>
      <c r="AA113" s="48"/>
      <c r="AB113" s="9"/>
      <c r="AC113" s="27"/>
      <c r="AD113" s="26"/>
      <c r="AE113" s="64"/>
      <c r="AK113" s="15"/>
      <c r="EE113" s="1" t="e">
        <f>SUM(EE46:EE85)</f>
        <v>#REF!</v>
      </c>
      <c r="ES113" s="2"/>
    </row>
    <row r="114" spans="1:156">
      <c r="A114" s="1">
        <f t="shared" si="10"/>
        <v>108</v>
      </c>
      <c r="B114" s="99" t="s">
        <v>155</v>
      </c>
      <c r="C114" s="76">
        <v>8.01</v>
      </c>
      <c r="D114" s="52">
        <v>31.83</v>
      </c>
      <c r="E114" s="52"/>
      <c r="F114" s="1">
        <v>9.7780000000000005</v>
      </c>
      <c r="G114" s="52">
        <v>174.54</v>
      </c>
      <c r="H114" s="52">
        <v>1.45</v>
      </c>
      <c r="I114" s="179">
        <f t="shared" si="11"/>
        <v>1.19</v>
      </c>
      <c r="J114" s="76">
        <f t="shared" si="7"/>
        <v>11.635820000000001</v>
      </c>
      <c r="L114" s="105" t="s">
        <v>35</v>
      </c>
      <c r="M114" s="19" t="s">
        <v>105</v>
      </c>
      <c r="T114" s="38"/>
      <c r="U114" s="37"/>
      <c r="AA114" s="48"/>
      <c r="AB114" s="9"/>
      <c r="AC114" s="27"/>
      <c r="AD114" s="26"/>
      <c r="AE114" s="64"/>
      <c r="AK114" s="15"/>
      <c r="EE114" s="2" t="e">
        <f>ROUND(-EE112/EE113,2)</f>
        <v>#REF!</v>
      </c>
      <c r="ES114" s="2"/>
    </row>
    <row r="115" spans="1:156">
      <c r="A115" s="1">
        <f t="shared" si="10"/>
        <v>109</v>
      </c>
      <c r="B115" s="39" t="s">
        <v>156</v>
      </c>
      <c r="C115" s="76">
        <v>11.98</v>
      </c>
      <c r="D115" s="52" t="s">
        <v>223</v>
      </c>
      <c r="E115" s="52">
        <v>61.36</v>
      </c>
      <c r="F115" s="1">
        <v>14.025</v>
      </c>
      <c r="G115" s="52">
        <v>250.35</v>
      </c>
      <c r="H115" s="52">
        <v>2.09</v>
      </c>
      <c r="I115" s="179">
        <f t="shared" si="11"/>
        <v>1.19</v>
      </c>
      <c r="J115" s="76">
        <f t="shared" si="7"/>
        <v>16.68975</v>
      </c>
      <c r="L115" s="10" t="s">
        <v>35</v>
      </c>
      <c r="M115" s="19" t="s">
        <v>121</v>
      </c>
      <c r="O115" s="20"/>
      <c r="T115" s="38"/>
      <c r="U115" s="37"/>
      <c r="AA115" s="48"/>
      <c r="AB115" s="9"/>
      <c r="AC115" s="27"/>
      <c r="AD115" s="26"/>
      <c r="AE115" s="64"/>
      <c r="AK115" s="15"/>
      <c r="ES115" s="2"/>
    </row>
    <row r="116" spans="1:156">
      <c r="A116" s="1">
        <f t="shared" si="10"/>
        <v>110</v>
      </c>
      <c r="B116" s="11" t="s">
        <v>224</v>
      </c>
      <c r="C116" s="76">
        <v>9.61</v>
      </c>
      <c r="D116" s="52">
        <v>41.41</v>
      </c>
      <c r="E116" s="52">
        <v>69.84</v>
      </c>
      <c r="F116" s="1">
        <v>12.298999999999999</v>
      </c>
      <c r="G116" s="52">
        <v>219.53</v>
      </c>
      <c r="H116" s="52">
        <v>1.83</v>
      </c>
      <c r="I116" s="179">
        <f t="shared" si="11"/>
        <v>1.19</v>
      </c>
      <c r="J116" s="76">
        <f t="shared" si="7"/>
        <v>14.635809999999999</v>
      </c>
      <c r="L116" s="86" t="s">
        <v>34</v>
      </c>
      <c r="M116" s="19" t="s">
        <v>107</v>
      </c>
      <c r="O116" s="82"/>
      <c r="P116" s="50"/>
      <c r="Q116" s="20"/>
      <c r="R116" s="66"/>
      <c r="T116" s="38"/>
      <c r="U116" s="37"/>
      <c r="AA116" s="48"/>
      <c r="AB116" s="9"/>
      <c r="AC116" s="27"/>
      <c r="AD116" s="26"/>
      <c r="AE116" s="64"/>
      <c r="AK116" s="15"/>
      <c r="EE116" s="7">
        <v>2E-3</v>
      </c>
      <c r="ES116" s="2"/>
    </row>
    <row r="117" spans="1:156">
      <c r="A117" s="1">
        <f t="shared" si="10"/>
        <v>111</v>
      </c>
      <c r="B117" s="56" t="s">
        <v>159</v>
      </c>
      <c r="C117" s="76">
        <v>13.44</v>
      </c>
      <c r="D117" s="38">
        <v>58.85</v>
      </c>
      <c r="F117" s="1">
        <v>16.709</v>
      </c>
      <c r="G117" s="52">
        <v>298.26</v>
      </c>
      <c r="H117" s="52">
        <v>2.4900000000000002</v>
      </c>
      <c r="I117" s="179">
        <f t="shared" si="11"/>
        <v>1.19</v>
      </c>
      <c r="J117" s="76">
        <f t="shared" si="7"/>
        <v>19.883709999999997</v>
      </c>
      <c r="L117" s="86" t="s">
        <v>35</v>
      </c>
      <c r="M117" s="19" t="s">
        <v>106</v>
      </c>
      <c r="O117" s="92"/>
      <c r="Q117" s="20"/>
      <c r="R117" s="66"/>
      <c r="T117" s="38"/>
      <c r="U117" s="37"/>
      <c r="AA117" s="48"/>
      <c r="AB117" s="9"/>
      <c r="AC117" s="27"/>
      <c r="AD117" s="26"/>
      <c r="AE117" s="64"/>
      <c r="AK117" s="15"/>
      <c r="ES117" s="2"/>
    </row>
    <row r="118" spans="1:156">
      <c r="A118" s="1">
        <f t="shared" si="10"/>
        <v>112</v>
      </c>
      <c r="B118" s="56" t="s">
        <v>157</v>
      </c>
      <c r="C118" s="79">
        <v>9.6999999999999993</v>
      </c>
      <c r="D118" s="102" t="s">
        <v>158</v>
      </c>
      <c r="E118" s="52"/>
      <c r="F118" s="75">
        <v>10.416</v>
      </c>
      <c r="G118" s="52">
        <v>185.93</v>
      </c>
      <c r="H118" s="52">
        <v>1.55</v>
      </c>
      <c r="I118" s="179">
        <f t="shared" si="11"/>
        <v>1.19</v>
      </c>
      <c r="J118" s="76">
        <f t="shared" si="7"/>
        <v>12.39504</v>
      </c>
      <c r="L118" s="86" t="s">
        <v>35</v>
      </c>
      <c r="M118" s="19" t="s">
        <v>105</v>
      </c>
      <c r="O118" s="82"/>
      <c r="P118" s="50"/>
      <c r="Q118" s="68"/>
      <c r="R118" s="66"/>
      <c r="T118" s="38"/>
      <c r="U118" s="37"/>
      <c r="AA118" s="48"/>
      <c r="AB118" s="9"/>
      <c r="AC118" s="27"/>
      <c r="AD118" s="26"/>
      <c r="AE118" s="64"/>
      <c r="AK118" s="15"/>
      <c r="ES118" s="2">
        <f>ROUND(ES106*1.015,0)</f>
        <v>-14063</v>
      </c>
      <c r="EZ118" s="1">
        <f t="shared" ref="EZ118:EZ126" si="12">ES118</f>
        <v>-14063</v>
      </c>
    </row>
    <row r="119" spans="1:156">
      <c r="A119" s="1">
        <f t="shared" si="10"/>
        <v>113</v>
      </c>
      <c r="B119" s="39" t="s">
        <v>160</v>
      </c>
      <c r="C119" s="76">
        <v>8.8000000000000007</v>
      </c>
      <c r="D119" s="104">
        <v>23</v>
      </c>
      <c r="E119" s="52"/>
      <c r="F119" s="1">
        <v>10.077999999999999</v>
      </c>
      <c r="G119" s="52">
        <v>179.88</v>
      </c>
      <c r="H119" s="52">
        <v>1.5</v>
      </c>
      <c r="I119" s="179">
        <f t="shared" si="11"/>
        <v>1.19</v>
      </c>
      <c r="J119" s="76">
        <f t="shared" si="7"/>
        <v>11.992819999999998</v>
      </c>
      <c r="L119" s="10" t="s">
        <v>35</v>
      </c>
      <c r="M119" s="19" t="s">
        <v>117</v>
      </c>
      <c r="N119" s="70"/>
      <c r="O119" s="20"/>
      <c r="P119" s="50"/>
      <c r="Q119" s="20"/>
      <c r="R119" s="66"/>
      <c r="T119" s="38"/>
      <c r="U119" s="37"/>
      <c r="AA119" s="48"/>
      <c r="AB119" s="9"/>
      <c r="AC119" s="27"/>
      <c r="AD119" s="26"/>
      <c r="AE119" s="64"/>
      <c r="AK119" s="15"/>
      <c r="ES119" s="2">
        <f t="shared" ref="ES119:ES126" si="13">ROUND(ES118*1.015,0)</f>
        <v>-14274</v>
      </c>
      <c r="EZ119" s="1">
        <f t="shared" si="12"/>
        <v>-14274</v>
      </c>
    </row>
    <row r="120" spans="1:156">
      <c r="A120" s="1">
        <f t="shared" si="10"/>
        <v>114</v>
      </c>
      <c r="B120" s="101" t="s">
        <v>161</v>
      </c>
      <c r="C120" s="78">
        <v>11.023</v>
      </c>
      <c r="D120" s="104" t="s">
        <v>162</v>
      </c>
      <c r="E120" s="104">
        <v>83.66</v>
      </c>
      <c r="F120" s="78">
        <v>12.863</v>
      </c>
      <c r="G120" s="104">
        <v>229.59</v>
      </c>
      <c r="H120" s="134">
        <v>1.91</v>
      </c>
      <c r="I120" s="179">
        <f t="shared" si="11"/>
        <v>1.19</v>
      </c>
      <c r="J120" s="76">
        <f t="shared" si="7"/>
        <v>15.306969999999998</v>
      </c>
      <c r="L120" s="15" t="s">
        <v>35</v>
      </c>
      <c r="M120" s="19" t="s">
        <v>110</v>
      </c>
      <c r="N120" s="70"/>
      <c r="Q120" s="20"/>
      <c r="R120" s="66"/>
      <c r="T120" s="38"/>
      <c r="U120" s="37"/>
      <c r="AA120" s="48"/>
      <c r="AB120" s="9"/>
      <c r="AC120" s="27"/>
      <c r="AD120" s="26"/>
      <c r="AE120" s="64"/>
      <c r="AK120" s="15"/>
      <c r="ES120" s="2">
        <f t="shared" si="13"/>
        <v>-14488</v>
      </c>
      <c r="EZ120" s="1">
        <f t="shared" si="12"/>
        <v>-14488</v>
      </c>
    </row>
    <row r="121" spans="1:156">
      <c r="A121" s="1">
        <f t="shared" si="10"/>
        <v>115</v>
      </c>
      <c r="B121" s="61" t="s">
        <v>163</v>
      </c>
      <c r="C121" s="79">
        <v>9.9</v>
      </c>
      <c r="D121" s="125">
        <v>27</v>
      </c>
      <c r="E121" s="52">
        <v>190.75</v>
      </c>
      <c r="F121" s="75">
        <v>12.46</v>
      </c>
      <c r="G121" s="102">
        <v>222.41</v>
      </c>
      <c r="H121" s="52">
        <v>1.85</v>
      </c>
      <c r="I121" s="179">
        <f t="shared" si="11"/>
        <v>1.19</v>
      </c>
      <c r="J121" s="76">
        <f t="shared" si="7"/>
        <v>14.827400000000001</v>
      </c>
      <c r="L121" s="86" t="s">
        <v>100</v>
      </c>
      <c r="M121" s="19" t="s">
        <v>121</v>
      </c>
      <c r="N121" s="70"/>
      <c r="S121" s="38"/>
      <c r="T121" s="37"/>
      <c r="AA121" s="48"/>
      <c r="AB121" s="9"/>
      <c r="AC121" s="27"/>
      <c r="AD121" s="26"/>
      <c r="AE121" s="64"/>
      <c r="AK121" s="15"/>
      <c r="ES121" s="2">
        <f t="shared" si="13"/>
        <v>-14705</v>
      </c>
      <c r="EZ121" s="1">
        <f t="shared" si="12"/>
        <v>-14705</v>
      </c>
    </row>
    <row r="122" spans="1:156">
      <c r="A122" s="1">
        <f t="shared" si="10"/>
        <v>116</v>
      </c>
      <c r="B122" s="12" t="s">
        <v>269</v>
      </c>
      <c r="C122" s="78">
        <v>8.1</v>
      </c>
      <c r="D122" s="104">
        <v>49.05</v>
      </c>
      <c r="E122" s="11">
        <v>100.96</v>
      </c>
      <c r="F122" s="114">
        <v>11.385999999999999</v>
      </c>
      <c r="G122" s="115">
        <v>203.24</v>
      </c>
      <c r="H122" s="52">
        <v>1.69</v>
      </c>
      <c r="I122" s="179">
        <f t="shared" si="11"/>
        <v>1.19</v>
      </c>
      <c r="J122" s="76">
        <f t="shared" si="7"/>
        <v>13.549339999999999</v>
      </c>
      <c r="L122" s="4" t="s">
        <v>35</v>
      </c>
      <c r="M122" s="19" t="s">
        <v>113</v>
      </c>
      <c r="N122" s="70"/>
      <c r="S122" s="38"/>
      <c r="T122" s="37"/>
      <c r="AA122" s="48"/>
      <c r="AB122" s="9"/>
      <c r="AC122" s="27"/>
      <c r="AD122" s="26"/>
      <c r="AE122" s="64"/>
      <c r="AK122" s="15"/>
      <c r="ES122" s="2">
        <f t="shared" si="13"/>
        <v>-14926</v>
      </c>
      <c r="EZ122" s="1">
        <f t="shared" si="12"/>
        <v>-14926</v>
      </c>
    </row>
    <row r="123" spans="1:156">
      <c r="A123" s="1">
        <f t="shared" si="10"/>
        <v>117</v>
      </c>
      <c r="B123" s="61" t="s">
        <v>164</v>
      </c>
      <c r="C123" s="76">
        <v>14.266999999999999</v>
      </c>
      <c r="D123" s="125">
        <v>34.15</v>
      </c>
      <c r="E123" s="104">
        <v>40</v>
      </c>
      <c r="F123" s="75">
        <v>16.385999999999999</v>
      </c>
      <c r="G123" s="52">
        <v>292.5</v>
      </c>
      <c r="H123" s="52">
        <v>2.44</v>
      </c>
      <c r="I123" s="179">
        <f t="shared" si="11"/>
        <v>1.19</v>
      </c>
      <c r="J123" s="76">
        <f t="shared" si="7"/>
        <v>19.499339999999997</v>
      </c>
      <c r="L123" s="86" t="s">
        <v>225</v>
      </c>
      <c r="M123" s="19" t="s">
        <v>107</v>
      </c>
      <c r="N123" s="70"/>
      <c r="S123" s="38"/>
      <c r="T123" s="37"/>
      <c r="AA123" s="48"/>
      <c r="AB123" s="9"/>
      <c r="AC123" s="27"/>
      <c r="AD123" s="26"/>
      <c r="AE123" s="64"/>
      <c r="AK123" s="15"/>
      <c r="ES123" s="2">
        <f t="shared" si="13"/>
        <v>-15150</v>
      </c>
      <c r="EZ123" s="1">
        <f t="shared" si="12"/>
        <v>-15150</v>
      </c>
    </row>
    <row r="124" spans="1:156">
      <c r="A124" s="1">
        <f t="shared" si="10"/>
        <v>118</v>
      </c>
      <c r="B124" s="12" t="s">
        <v>165</v>
      </c>
      <c r="C124" s="12">
        <v>15.272</v>
      </c>
      <c r="D124" s="104">
        <v>30.15</v>
      </c>
      <c r="E124" s="136">
        <v>24.86</v>
      </c>
      <c r="F124" s="78">
        <v>17.085000000000001</v>
      </c>
      <c r="G124" s="104">
        <v>304.97000000000003</v>
      </c>
      <c r="H124" s="104">
        <v>2.54</v>
      </c>
      <c r="I124" s="179">
        <f t="shared" si="11"/>
        <v>1.19</v>
      </c>
      <c r="J124" s="76">
        <f t="shared" si="7"/>
        <v>20.331150000000001</v>
      </c>
      <c r="L124" s="10" t="s">
        <v>35</v>
      </c>
      <c r="M124" s="19" t="s">
        <v>105</v>
      </c>
      <c r="N124" s="70"/>
      <c r="P124" s="32"/>
      <c r="S124" s="38"/>
      <c r="T124" s="38"/>
      <c r="AA124" s="48"/>
      <c r="AB124" s="9"/>
      <c r="AC124" s="27"/>
      <c r="AD124" s="26"/>
      <c r="AE124" s="64"/>
      <c r="AK124" s="15"/>
      <c r="ES124" s="2">
        <f t="shared" si="13"/>
        <v>-15377</v>
      </c>
      <c r="EZ124" s="1">
        <f t="shared" si="12"/>
        <v>-15377</v>
      </c>
    </row>
    <row r="125" spans="1:156">
      <c r="A125" s="1">
        <f t="shared" si="10"/>
        <v>119</v>
      </c>
      <c r="B125" s="39" t="s">
        <v>166</v>
      </c>
      <c r="C125" s="79">
        <v>14.2</v>
      </c>
      <c r="D125" s="104">
        <v>39.6</v>
      </c>
      <c r="E125" s="104">
        <v>18</v>
      </c>
      <c r="F125" s="151">
        <v>16.5</v>
      </c>
      <c r="G125" s="111">
        <v>294.52999999999997</v>
      </c>
      <c r="H125" s="104">
        <v>2.4500000000000002</v>
      </c>
      <c r="I125" s="179">
        <f t="shared" si="11"/>
        <v>1.19</v>
      </c>
      <c r="J125" s="76">
        <f t="shared" si="7"/>
        <v>19.634999999999998</v>
      </c>
      <c r="L125" s="10" t="s">
        <v>46</v>
      </c>
      <c r="M125" s="19" t="s">
        <v>105</v>
      </c>
      <c r="N125" s="70"/>
      <c r="AK125" s="15"/>
      <c r="ES125" s="2">
        <f t="shared" si="13"/>
        <v>-15608</v>
      </c>
      <c r="EZ125" s="1">
        <f t="shared" si="12"/>
        <v>-15608</v>
      </c>
    </row>
    <row r="126" spans="1:156">
      <c r="A126" s="1">
        <f t="shared" si="10"/>
        <v>120</v>
      </c>
      <c r="B126" s="12" t="s">
        <v>167</v>
      </c>
      <c r="C126" s="79">
        <v>12.13</v>
      </c>
      <c r="D126" s="104">
        <v>45.78</v>
      </c>
      <c r="E126" s="104">
        <v>73.680000000000007</v>
      </c>
      <c r="F126" s="79">
        <v>15.083</v>
      </c>
      <c r="G126" s="104">
        <v>269.22000000000003</v>
      </c>
      <c r="H126" s="104">
        <v>2.2400000000000002</v>
      </c>
      <c r="I126" s="179">
        <f t="shared" si="11"/>
        <v>1.19</v>
      </c>
      <c r="J126" s="76">
        <f t="shared" si="7"/>
        <v>17.94877</v>
      </c>
      <c r="L126" s="86" t="s">
        <v>35</v>
      </c>
      <c r="M126" s="19" t="s">
        <v>107</v>
      </c>
      <c r="N126" s="70"/>
      <c r="AK126" s="15"/>
      <c r="ES126" s="2">
        <f t="shared" si="13"/>
        <v>-15842</v>
      </c>
      <c r="EZ126" s="1">
        <f t="shared" si="12"/>
        <v>-15842</v>
      </c>
    </row>
    <row r="127" spans="1:156">
      <c r="A127" s="1">
        <f t="shared" si="10"/>
        <v>121</v>
      </c>
      <c r="B127" s="11" t="s">
        <v>168</v>
      </c>
      <c r="C127" s="79">
        <v>13.858000000000001</v>
      </c>
      <c r="D127" s="104" t="s">
        <v>65</v>
      </c>
      <c r="E127" s="104">
        <v>123.32</v>
      </c>
      <c r="F127" s="79">
        <v>16.722999999999999</v>
      </c>
      <c r="G127" s="104">
        <v>298.51</v>
      </c>
      <c r="H127" s="104">
        <v>2.4900000000000002</v>
      </c>
      <c r="I127" s="179">
        <f t="shared" si="11"/>
        <v>1.19</v>
      </c>
      <c r="J127" s="76">
        <f t="shared" si="7"/>
        <v>19.900369999999999</v>
      </c>
      <c r="L127" s="105" t="s">
        <v>35</v>
      </c>
      <c r="M127" s="19" t="s">
        <v>105</v>
      </c>
      <c r="N127" s="70"/>
      <c r="P127" s="18"/>
      <c r="AK127" s="15"/>
      <c r="ES127" s="2">
        <v>24980</v>
      </c>
      <c r="EZ127" s="1">
        <f t="shared" ref="EZ127:EZ147" si="14">ROUND(ES127*0.824888888,0)</f>
        <v>20606</v>
      </c>
    </row>
    <row r="128" spans="1:156">
      <c r="A128" s="1">
        <f t="shared" si="10"/>
        <v>122</v>
      </c>
      <c r="B128" s="39" t="s">
        <v>169</v>
      </c>
      <c r="C128" s="76">
        <v>15.01</v>
      </c>
      <c r="D128" s="102" t="s">
        <v>226</v>
      </c>
      <c r="E128" s="52">
        <v>98.55</v>
      </c>
      <c r="F128" s="1">
        <v>16.614999999999998</v>
      </c>
      <c r="G128" s="52">
        <v>296.57</v>
      </c>
      <c r="H128" s="52">
        <v>2.4700000000000002</v>
      </c>
      <c r="I128" s="179">
        <f t="shared" si="11"/>
        <v>1.19</v>
      </c>
      <c r="J128" s="76">
        <f t="shared" si="7"/>
        <v>19.771849999999997</v>
      </c>
      <c r="L128" s="10" t="s">
        <v>35</v>
      </c>
      <c r="M128" s="19" t="s">
        <v>113</v>
      </c>
      <c r="AK128" s="15"/>
      <c r="ES128" s="2">
        <f t="shared" ref="ES128:ES147" si="15">ROUND(ES127*1.01,0)</f>
        <v>25230</v>
      </c>
      <c r="EZ128" s="1">
        <f t="shared" si="14"/>
        <v>20812</v>
      </c>
    </row>
    <row r="129" spans="1:156">
      <c r="A129" s="1">
        <f t="shared" si="10"/>
        <v>123</v>
      </c>
      <c r="B129" s="61" t="s">
        <v>170</v>
      </c>
      <c r="C129" s="110">
        <v>14.177</v>
      </c>
      <c r="D129" s="102">
        <v>84.03</v>
      </c>
      <c r="E129" s="52"/>
      <c r="F129" s="75">
        <v>18.844999999999999</v>
      </c>
      <c r="G129" s="52">
        <v>336.38</v>
      </c>
      <c r="H129" s="52">
        <v>2.8</v>
      </c>
      <c r="I129" s="179">
        <f t="shared" si="11"/>
        <v>1.19</v>
      </c>
      <c r="J129" s="76">
        <f t="shared" si="7"/>
        <v>22.425549999999998</v>
      </c>
      <c r="L129" s="86" t="s">
        <v>34</v>
      </c>
      <c r="M129" s="19" t="s">
        <v>117</v>
      </c>
      <c r="AK129" s="15"/>
      <c r="ES129" s="2">
        <f t="shared" si="15"/>
        <v>25482</v>
      </c>
      <c r="EZ129" s="1">
        <f t="shared" si="14"/>
        <v>21020</v>
      </c>
    </row>
    <row r="130" spans="1:156">
      <c r="A130" s="1">
        <f t="shared" si="10"/>
        <v>124</v>
      </c>
      <c r="B130" s="11" t="s">
        <v>171</v>
      </c>
      <c r="C130" s="39">
        <v>7.3949999999999996</v>
      </c>
      <c r="D130" s="136" t="s">
        <v>282</v>
      </c>
      <c r="E130" s="63"/>
      <c r="F130" s="78">
        <v>14.298999999999999</v>
      </c>
      <c r="G130" s="104">
        <v>255.25</v>
      </c>
      <c r="H130" s="104">
        <v>2.13</v>
      </c>
      <c r="I130" s="179">
        <f t="shared" si="11"/>
        <v>1.19</v>
      </c>
      <c r="J130" s="76">
        <f t="shared" si="7"/>
        <v>17.015809999999998</v>
      </c>
      <c r="L130" s="10" t="s">
        <v>35</v>
      </c>
      <c r="M130" s="19" t="s">
        <v>110</v>
      </c>
      <c r="AK130" s="15"/>
      <c r="ES130" s="2">
        <f t="shared" si="15"/>
        <v>25737</v>
      </c>
      <c r="EZ130" s="1">
        <f t="shared" si="14"/>
        <v>21230</v>
      </c>
    </row>
    <row r="131" spans="1:156">
      <c r="A131" s="18">
        <f t="shared" ref="A131:A161" si="16">A130+1</f>
        <v>125</v>
      </c>
      <c r="B131" s="39" t="s">
        <v>270</v>
      </c>
      <c r="C131" s="77">
        <v>14.843</v>
      </c>
      <c r="D131" s="102" t="s">
        <v>271</v>
      </c>
      <c r="E131" s="52">
        <v>271.56</v>
      </c>
      <c r="F131" s="77">
        <v>17.843</v>
      </c>
      <c r="G131" s="52">
        <v>318.5</v>
      </c>
      <c r="H131" s="52">
        <v>2.65</v>
      </c>
      <c r="I131" s="179">
        <f t="shared" si="11"/>
        <v>1.19</v>
      </c>
      <c r="J131" s="76">
        <f t="shared" si="7"/>
        <v>21.233169999999998</v>
      </c>
      <c r="L131" s="10" t="s">
        <v>35</v>
      </c>
      <c r="M131" s="19" t="s">
        <v>233</v>
      </c>
      <c r="AK131" s="15"/>
      <c r="ES131" s="2">
        <f t="shared" si="15"/>
        <v>25994</v>
      </c>
      <c r="EZ131" s="1">
        <f t="shared" si="14"/>
        <v>21442</v>
      </c>
    </row>
    <row r="132" spans="1:156">
      <c r="A132" s="18">
        <f t="shared" si="16"/>
        <v>126</v>
      </c>
      <c r="B132" s="12" t="s">
        <v>272</v>
      </c>
      <c r="C132" s="76">
        <v>16.193000000000001</v>
      </c>
      <c r="D132" s="52">
        <v>30</v>
      </c>
      <c r="E132" s="113"/>
      <c r="F132" s="76">
        <v>17.86</v>
      </c>
      <c r="G132" s="52">
        <v>318.8</v>
      </c>
      <c r="H132" s="52">
        <v>2.65</v>
      </c>
      <c r="I132" s="179">
        <f t="shared" si="11"/>
        <v>1.19</v>
      </c>
      <c r="J132" s="76">
        <f t="shared" si="7"/>
        <v>21.253399999999999</v>
      </c>
      <c r="L132" s="10" t="s">
        <v>35</v>
      </c>
      <c r="M132" s="19" t="s">
        <v>113</v>
      </c>
      <c r="AK132" s="15"/>
      <c r="ES132" s="2">
        <f t="shared" si="15"/>
        <v>26254</v>
      </c>
      <c r="EZ132" s="1">
        <f t="shared" si="14"/>
        <v>21657</v>
      </c>
    </row>
    <row r="133" spans="1:156">
      <c r="A133" s="18">
        <f t="shared" si="16"/>
        <v>127</v>
      </c>
      <c r="B133" s="12" t="s">
        <v>227</v>
      </c>
      <c r="C133" s="78">
        <v>9.9529999999999994</v>
      </c>
      <c r="D133" s="104" t="s">
        <v>228</v>
      </c>
      <c r="E133" s="136">
        <v>52</v>
      </c>
      <c r="F133" s="78">
        <v>12.646000000000001</v>
      </c>
      <c r="G133" s="104">
        <v>225.73</v>
      </c>
      <c r="H133" s="104">
        <v>1.88</v>
      </c>
      <c r="I133" s="179">
        <f t="shared" si="11"/>
        <v>1.19</v>
      </c>
      <c r="J133" s="76">
        <f t="shared" si="7"/>
        <v>15.04874</v>
      </c>
      <c r="L133" s="10" t="s">
        <v>34</v>
      </c>
      <c r="M133" s="19" t="s">
        <v>110</v>
      </c>
      <c r="AK133" s="15"/>
      <c r="ES133" s="2">
        <f t="shared" si="15"/>
        <v>26517</v>
      </c>
      <c r="EZ133" s="1">
        <f t="shared" si="14"/>
        <v>21874</v>
      </c>
    </row>
    <row r="134" spans="1:156">
      <c r="A134" s="18">
        <f t="shared" si="16"/>
        <v>128</v>
      </c>
      <c r="B134" s="99" t="s">
        <v>172</v>
      </c>
      <c r="C134" s="79">
        <v>17.972999999999999</v>
      </c>
      <c r="D134" s="104">
        <v>41.34</v>
      </c>
      <c r="E134" s="11">
        <v>85.92</v>
      </c>
      <c r="F134" s="79">
        <v>20.747</v>
      </c>
      <c r="G134" s="104">
        <v>370.33</v>
      </c>
      <c r="H134" s="104">
        <v>3.09</v>
      </c>
      <c r="I134" s="179">
        <f t="shared" si="11"/>
        <v>1.19</v>
      </c>
      <c r="J134" s="76">
        <f t="shared" si="7"/>
        <v>24.688929999999999</v>
      </c>
      <c r="L134" s="105" t="s">
        <v>35</v>
      </c>
      <c r="M134" s="19" t="s">
        <v>108</v>
      </c>
      <c r="AK134" s="15"/>
      <c r="ES134" s="2">
        <f t="shared" si="15"/>
        <v>26782</v>
      </c>
      <c r="EZ134" s="1">
        <f t="shared" si="14"/>
        <v>22092</v>
      </c>
    </row>
    <row r="135" spans="1:156">
      <c r="A135" s="18">
        <f t="shared" si="16"/>
        <v>129</v>
      </c>
      <c r="B135" s="11" t="s">
        <v>173</v>
      </c>
      <c r="C135" s="78">
        <v>14.74</v>
      </c>
      <c r="D135" s="104">
        <v>27.79</v>
      </c>
      <c r="E135" s="104">
        <v>79.5</v>
      </c>
      <c r="F135" s="78">
        <v>16.736000000000001</v>
      </c>
      <c r="G135" s="104">
        <v>298.55</v>
      </c>
      <c r="H135" s="104">
        <v>2.4900000000000002</v>
      </c>
      <c r="I135" s="179">
        <f t="shared" si="11"/>
        <v>1.19</v>
      </c>
      <c r="J135" s="76">
        <f t="shared" si="7"/>
        <v>19.915839999999999</v>
      </c>
      <c r="L135" s="86" t="s">
        <v>35</v>
      </c>
      <c r="M135" s="19" t="s">
        <v>107</v>
      </c>
      <c r="AK135" s="15"/>
      <c r="ES135" s="2">
        <f t="shared" si="15"/>
        <v>27050</v>
      </c>
      <c r="EZ135" s="1">
        <f t="shared" si="14"/>
        <v>22313</v>
      </c>
    </row>
    <row r="136" spans="1:156">
      <c r="A136" s="18">
        <f t="shared" si="16"/>
        <v>130</v>
      </c>
      <c r="B136" s="12" t="s">
        <v>273</v>
      </c>
      <c r="C136" s="76">
        <v>15.84</v>
      </c>
      <c r="D136" s="102">
        <v>73.94</v>
      </c>
      <c r="E136" s="108">
        <v>27.83</v>
      </c>
      <c r="F136" s="76">
        <v>20.102</v>
      </c>
      <c r="G136" s="52">
        <v>358.83</v>
      </c>
      <c r="H136" s="52">
        <v>2.99</v>
      </c>
      <c r="I136" s="179">
        <f t="shared" si="11"/>
        <v>1.19</v>
      </c>
      <c r="J136" s="76">
        <f t="shared" ref="J136:J186" si="17">F136*I136</f>
        <v>23.921379999999999</v>
      </c>
      <c r="L136" s="91" t="s">
        <v>35</v>
      </c>
      <c r="M136" s="19" t="s">
        <v>113</v>
      </c>
      <c r="AK136" s="15"/>
      <c r="ES136" s="2">
        <f t="shared" si="15"/>
        <v>27321</v>
      </c>
      <c r="EZ136" s="1">
        <f t="shared" si="14"/>
        <v>22537</v>
      </c>
    </row>
    <row r="137" spans="1:156">
      <c r="A137" s="18">
        <f t="shared" si="16"/>
        <v>131</v>
      </c>
      <c r="B137" s="11" t="s">
        <v>174</v>
      </c>
      <c r="C137" s="78">
        <v>15.91</v>
      </c>
      <c r="D137" s="11"/>
      <c r="E137" s="136">
        <v>76.63</v>
      </c>
      <c r="F137" s="78">
        <v>16.335999999999999</v>
      </c>
      <c r="G137" s="104">
        <v>291.58999999999997</v>
      </c>
      <c r="H137" s="104">
        <v>2.4300000000000002</v>
      </c>
      <c r="I137" s="179">
        <f t="shared" si="11"/>
        <v>1.19</v>
      </c>
      <c r="J137" s="76">
        <f t="shared" si="17"/>
        <v>19.439839999999997</v>
      </c>
      <c r="L137" s="10" t="s">
        <v>35</v>
      </c>
      <c r="M137" s="19" t="s">
        <v>105</v>
      </c>
      <c r="AK137" s="15"/>
      <c r="ES137" s="2">
        <f t="shared" si="15"/>
        <v>27594</v>
      </c>
      <c r="EZ137" s="1">
        <f t="shared" si="14"/>
        <v>22762</v>
      </c>
    </row>
    <row r="138" spans="1:156">
      <c r="A138" s="18">
        <f t="shared" si="16"/>
        <v>132</v>
      </c>
      <c r="B138" s="15" t="s">
        <v>175</v>
      </c>
      <c r="C138" s="76">
        <v>16.766999999999999</v>
      </c>
      <c r="D138" s="52" t="s">
        <v>283</v>
      </c>
      <c r="E138" s="52"/>
      <c r="F138" s="167">
        <v>18.760000000000002</v>
      </c>
      <c r="G138" s="52">
        <v>334.86</v>
      </c>
      <c r="H138" s="120">
        <v>2.79</v>
      </c>
      <c r="I138" s="179">
        <f t="shared" si="11"/>
        <v>1.19</v>
      </c>
      <c r="J138" s="76">
        <f t="shared" si="17"/>
        <v>22.324400000000001</v>
      </c>
      <c r="L138" s="15" t="s">
        <v>45</v>
      </c>
      <c r="M138" s="19" t="s">
        <v>109</v>
      </c>
      <c r="AK138" s="15"/>
      <c r="ES138" s="2">
        <f t="shared" si="15"/>
        <v>27870</v>
      </c>
      <c r="EZ138" s="1">
        <f t="shared" si="14"/>
        <v>22990</v>
      </c>
    </row>
    <row r="139" spans="1:156">
      <c r="A139" s="18">
        <f t="shared" si="16"/>
        <v>133</v>
      </c>
      <c r="B139" s="11" t="s">
        <v>176</v>
      </c>
      <c r="C139" s="79">
        <v>15.082000000000001</v>
      </c>
      <c r="D139" s="52"/>
      <c r="E139" s="38"/>
      <c r="F139" s="79">
        <v>15.082000000000001</v>
      </c>
      <c r="G139" s="52">
        <v>269.20999999999998</v>
      </c>
      <c r="H139" s="52">
        <v>2.2400000000000002</v>
      </c>
      <c r="I139" s="179">
        <f t="shared" si="11"/>
        <v>1.19</v>
      </c>
      <c r="J139" s="76">
        <f t="shared" si="17"/>
        <v>17.947579999999999</v>
      </c>
      <c r="L139" s="86" t="s">
        <v>35</v>
      </c>
      <c r="M139" s="19" t="s">
        <v>105</v>
      </c>
      <c r="ES139" s="2">
        <f t="shared" si="15"/>
        <v>28149</v>
      </c>
      <c r="EZ139" s="1">
        <f t="shared" si="14"/>
        <v>23220</v>
      </c>
    </row>
    <row r="140" spans="1:156">
      <c r="A140" s="18">
        <f t="shared" si="16"/>
        <v>134</v>
      </c>
      <c r="B140" s="100" t="s">
        <v>177</v>
      </c>
      <c r="C140" s="96">
        <v>12.808</v>
      </c>
      <c r="D140" s="52">
        <v>70.22</v>
      </c>
      <c r="E140" s="52">
        <v>84.84</v>
      </c>
      <c r="F140" s="79">
        <v>17.18</v>
      </c>
      <c r="G140" s="52">
        <v>306.67</v>
      </c>
      <c r="H140" s="52">
        <v>2.56</v>
      </c>
      <c r="I140" s="179">
        <f t="shared" si="11"/>
        <v>1.19</v>
      </c>
      <c r="J140" s="76">
        <f t="shared" si="17"/>
        <v>20.444199999999999</v>
      </c>
      <c r="L140" s="86" t="s">
        <v>35</v>
      </c>
      <c r="M140" s="19" t="s">
        <v>109</v>
      </c>
      <c r="AA140" s="15"/>
      <c r="ES140" s="2">
        <f t="shared" si="15"/>
        <v>28430</v>
      </c>
      <c r="EZ140" s="1">
        <f t="shared" si="14"/>
        <v>23452</v>
      </c>
    </row>
    <row r="141" spans="1:156">
      <c r="A141" s="18">
        <f t="shared" si="16"/>
        <v>135</v>
      </c>
      <c r="B141" s="11" t="s">
        <v>178</v>
      </c>
      <c r="C141" s="12">
        <v>14.792</v>
      </c>
      <c r="D141" s="104">
        <v>66.66</v>
      </c>
      <c r="E141" s="136"/>
      <c r="F141" s="78">
        <v>18.495000000000001</v>
      </c>
      <c r="G141" s="104">
        <v>330.14</v>
      </c>
      <c r="H141" s="104">
        <v>2.75</v>
      </c>
      <c r="I141" s="179">
        <f t="shared" si="11"/>
        <v>1.19</v>
      </c>
      <c r="J141" s="76">
        <f t="shared" si="17"/>
        <v>22.009049999999998</v>
      </c>
      <c r="L141" s="10" t="s">
        <v>45</v>
      </c>
      <c r="M141" s="19" t="s">
        <v>116</v>
      </c>
      <c r="Z141" s="15"/>
      <c r="ES141" s="2">
        <f t="shared" si="15"/>
        <v>28714</v>
      </c>
      <c r="EZ141" s="1">
        <f t="shared" si="14"/>
        <v>23686</v>
      </c>
    </row>
    <row r="142" spans="1:156">
      <c r="A142" s="18">
        <f t="shared" si="16"/>
        <v>136</v>
      </c>
      <c r="B142" s="61" t="s">
        <v>179</v>
      </c>
      <c r="C142" s="79">
        <v>12.02</v>
      </c>
      <c r="D142" s="52" t="s">
        <v>274</v>
      </c>
      <c r="E142" s="52">
        <v>127.8</v>
      </c>
      <c r="F142" s="79">
        <v>13.74</v>
      </c>
      <c r="G142" s="52">
        <v>245.26</v>
      </c>
      <c r="H142" s="52">
        <v>2.04</v>
      </c>
      <c r="I142" s="179">
        <f t="shared" si="11"/>
        <v>1.19</v>
      </c>
      <c r="J142" s="76">
        <f t="shared" si="17"/>
        <v>16.3506</v>
      </c>
      <c r="L142" s="86" t="s">
        <v>35</v>
      </c>
      <c r="M142" s="19" t="s">
        <v>114</v>
      </c>
      <c r="Z142" s="15"/>
      <c r="ES142" s="2">
        <f t="shared" si="15"/>
        <v>29001</v>
      </c>
      <c r="EZ142" s="1">
        <f t="shared" si="14"/>
        <v>23923</v>
      </c>
    </row>
    <row r="143" spans="1:156">
      <c r="A143" s="18">
        <f t="shared" si="16"/>
        <v>137</v>
      </c>
      <c r="B143" s="39" t="s">
        <v>180</v>
      </c>
      <c r="C143" s="78">
        <v>14</v>
      </c>
      <c r="D143" s="104">
        <v>30.72</v>
      </c>
      <c r="E143" s="104"/>
      <c r="F143" s="39">
        <v>15.707000000000001</v>
      </c>
      <c r="G143" s="104">
        <v>280.36</v>
      </c>
      <c r="H143" s="104">
        <v>2.34</v>
      </c>
      <c r="I143" s="179">
        <f t="shared" si="11"/>
        <v>1.19</v>
      </c>
      <c r="J143" s="76">
        <f t="shared" si="17"/>
        <v>18.691330000000001</v>
      </c>
      <c r="L143" s="10" t="s">
        <v>35</v>
      </c>
      <c r="M143" s="19" t="s">
        <v>114</v>
      </c>
      <c r="Z143" s="15"/>
      <c r="ES143" s="2">
        <f t="shared" si="15"/>
        <v>29291</v>
      </c>
      <c r="EZ143" s="1">
        <f t="shared" si="14"/>
        <v>24162</v>
      </c>
    </row>
    <row r="144" spans="1:156">
      <c r="A144" s="18">
        <f t="shared" si="16"/>
        <v>138</v>
      </c>
      <c r="B144" s="11" t="s">
        <v>275</v>
      </c>
      <c r="C144" s="79">
        <v>16.559999999999999</v>
      </c>
      <c r="D144" s="102">
        <v>28.02</v>
      </c>
      <c r="E144" s="52"/>
      <c r="F144" s="80">
        <v>18.059999999999999</v>
      </c>
      <c r="G144" s="52">
        <v>338.02</v>
      </c>
      <c r="H144" s="52">
        <v>2.82</v>
      </c>
      <c r="I144" s="179">
        <f t="shared" si="11"/>
        <v>1.19</v>
      </c>
      <c r="J144" s="76">
        <f t="shared" si="17"/>
        <v>21.491399999999999</v>
      </c>
      <c r="L144" s="105" t="s">
        <v>35</v>
      </c>
      <c r="M144" s="19" t="s">
        <v>113</v>
      </c>
      <c r="Z144" s="15"/>
      <c r="ES144" s="2">
        <f t="shared" si="15"/>
        <v>29584</v>
      </c>
      <c r="EZ144" s="1">
        <f t="shared" si="14"/>
        <v>24404</v>
      </c>
    </row>
    <row r="145" spans="1:156">
      <c r="A145" s="18">
        <f t="shared" si="16"/>
        <v>139</v>
      </c>
      <c r="B145" s="11" t="s">
        <v>181</v>
      </c>
      <c r="C145" s="78">
        <v>13.590999999999999</v>
      </c>
      <c r="D145" s="102">
        <v>30.38</v>
      </c>
      <c r="E145" s="52">
        <v>10.19</v>
      </c>
      <c r="F145" s="76">
        <v>15.335000000000001</v>
      </c>
      <c r="G145" s="52">
        <v>273.74</v>
      </c>
      <c r="H145" s="52">
        <v>2.2799999999999998</v>
      </c>
      <c r="I145" s="179">
        <f t="shared" si="11"/>
        <v>1.19</v>
      </c>
      <c r="J145" s="76">
        <f t="shared" si="17"/>
        <v>18.248650000000001</v>
      </c>
      <c r="L145" s="86" t="s">
        <v>35</v>
      </c>
      <c r="M145" s="19" t="s">
        <v>110</v>
      </c>
      <c r="Z145" s="15"/>
      <c r="AH145" s="18"/>
      <c r="ES145" s="2">
        <f t="shared" si="15"/>
        <v>29880</v>
      </c>
      <c r="EZ145" s="1">
        <f t="shared" si="14"/>
        <v>24648</v>
      </c>
    </row>
    <row r="146" spans="1:156">
      <c r="A146" s="18">
        <f t="shared" si="16"/>
        <v>140</v>
      </c>
      <c r="B146" s="39" t="s">
        <v>182</v>
      </c>
      <c r="C146" s="77">
        <v>15.64</v>
      </c>
      <c r="D146" s="102">
        <v>27.54</v>
      </c>
      <c r="E146" s="52"/>
      <c r="F146" s="18">
        <v>17.170000000000002</v>
      </c>
      <c r="G146" s="52">
        <v>306.48</v>
      </c>
      <c r="H146" s="52">
        <v>2.5499999999999998</v>
      </c>
      <c r="I146" s="179">
        <f t="shared" si="11"/>
        <v>1.19</v>
      </c>
      <c r="J146" s="76">
        <f t="shared" si="17"/>
        <v>20.432300000000001</v>
      </c>
      <c r="L146" s="15" t="s">
        <v>34</v>
      </c>
      <c r="M146" s="19" t="s">
        <v>121</v>
      </c>
      <c r="Z146" s="15"/>
      <c r="ES146" s="2">
        <f t="shared" si="15"/>
        <v>30179</v>
      </c>
      <c r="EZ146" s="1">
        <f t="shared" si="14"/>
        <v>24894</v>
      </c>
    </row>
    <row r="147" spans="1:156">
      <c r="A147" s="18">
        <f t="shared" si="16"/>
        <v>141</v>
      </c>
      <c r="B147" s="11" t="s">
        <v>183</v>
      </c>
      <c r="C147" s="77">
        <v>13.061</v>
      </c>
      <c r="D147" s="52">
        <v>81.31</v>
      </c>
      <c r="E147" s="52">
        <v>56</v>
      </c>
      <c r="F147" s="76">
        <v>17.888999999999999</v>
      </c>
      <c r="G147" s="52">
        <v>319.32</v>
      </c>
      <c r="H147" s="52">
        <v>2.66</v>
      </c>
      <c r="I147" s="179">
        <f t="shared" si="11"/>
        <v>1.19</v>
      </c>
      <c r="J147" s="76">
        <f t="shared" si="17"/>
        <v>21.287909999999997</v>
      </c>
      <c r="L147" s="105" t="s">
        <v>35</v>
      </c>
      <c r="M147" s="19" t="s">
        <v>116</v>
      </c>
      <c r="Z147" s="15"/>
      <c r="AA147" s="20"/>
      <c r="AC147" s="20"/>
      <c r="AD147" s="20"/>
      <c r="ES147" s="2">
        <f t="shared" si="15"/>
        <v>30481</v>
      </c>
      <c r="EZ147" s="1">
        <f t="shared" si="14"/>
        <v>25143</v>
      </c>
    </row>
    <row r="148" spans="1:156">
      <c r="A148" s="18">
        <f t="shared" si="16"/>
        <v>142</v>
      </c>
      <c r="B148" s="12" t="s">
        <v>184</v>
      </c>
      <c r="C148" s="39">
        <v>12.023</v>
      </c>
      <c r="D148" s="104" t="s">
        <v>236</v>
      </c>
      <c r="E148" s="104">
        <v>79.87</v>
      </c>
      <c r="F148" s="78">
        <v>15.558</v>
      </c>
      <c r="G148" s="104">
        <v>277.70999999999998</v>
      </c>
      <c r="H148" s="104">
        <v>2.31</v>
      </c>
      <c r="I148" s="179">
        <f t="shared" si="11"/>
        <v>1.19</v>
      </c>
      <c r="J148" s="76">
        <f t="shared" si="17"/>
        <v>18.514019999999999</v>
      </c>
      <c r="L148" s="105" t="s">
        <v>34</v>
      </c>
      <c r="M148" s="19" t="s">
        <v>110</v>
      </c>
      <c r="R148" s="15"/>
      <c r="S148" s="2"/>
      <c r="Z148" s="15"/>
      <c r="AA148" s="20"/>
      <c r="AC148" s="20"/>
      <c r="AD148" s="20"/>
      <c r="AH148" s="11"/>
      <c r="ES148" s="2"/>
    </row>
    <row r="149" spans="1:156">
      <c r="A149" s="18">
        <f t="shared" si="16"/>
        <v>143</v>
      </c>
      <c r="B149" s="12" t="s">
        <v>185</v>
      </c>
      <c r="C149" s="76">
        <v>15</v>
      </c>
      <c r="D149" s="52" t="s">
        <v>237</v>
      </c>
      <c r="E149" s="38">
        <v>95.82</v>
      </c>
      <c r="F149" s="77">
        <v>17.271999999999998</v>
      </c>
      <c r="G149" s="52">
        <v>308.31</v>
      </c>
      <c r="H149" s="52">
        <v>2.57</v>
      </c>
      <c r="I149" s="179">
        <f t="shared" si="11"/>
        <v>1.19</v>
      </c>
      <c r="J149" s="76">
        <f t="shared" si="17"/>
        <v>20.553679999999996</v>
      </c>
      <c r="L149" s="105" t="s">
        <v>34</v>
      </c>
      <c r="M149" s="19" t="s">
        <v>105</v>
      </c>
      <c r="R149" s="15"/>
      <c r="S149" s="2"/>
      <c r="Z149" s="15"/>
      <c r="AA149" s="20"/>
      <c r="AC149" s="20"/>
      <c r="AD149" s="20"/>
      <c r="AH149" s="11"/>
      <c r="ES149" s="2"/>
    </row>
    <row r="150" spans="1:156">
      <c r="A150" s="18">
        <f t="shared" si="16"/>
        <v>144</v>
      </c>
      <c r="B150" s="61" t="s">
        <v>186</v>
      </c>
      <c r="C150" s="96">
        <v>18.2</v>
      </c>
      <c r="D150" s="104" t="s">
        <v>187</v>
      </c>
      <c r="E150" s="52"/>
      <c r="F150" s="79">
        <v>22.416</v>
      </c>
      <c r="G150" s="52">
        <v>400.12</v>
      </c>
      <c r="H150" s="52">
        <v>3.33</v>
      </c>
      <c r="I150" s="179">
        <f t="shared" si="11"/>
        <v>1.19</v>
      </c>
      <c r="J150" s="76">
        <f t="shared" si="17"/>
        <v>26.675039999999999</v>
      </c>
      <c r="L150" s="105" t="s">
        <v>35</v>
      </c>
      <c r="M150" s="19" t="s">
        <v>113</v>
      </c>
      <c r="S150" s="39"/>
      <c r="Z150" s="15"/>
      <c r="AA150" s="20"/>
      <c r="AC150" s="20"/>
      <c r="AD150" s="20"/>
      <c r="AH150" s="11"/>
      <c r="ES150" s="2">
        <f>SUM(ES71:ES147)</f>
        <v>57104</v>
      </c>
      <c r="EZ150" s="1">
        <f>SUM(EZ76:EZ147)</f>
        <v>-2154</v>
      </c>
    </row>
    <row r="151" spans="1:156">
      <c r="A151" s="18">
        <f t="shared" si="16"/>
        <v>145</v>
      </c>
      <c r="B151" s="11" t="s">
        <v>188</v>
      </c>
      <c r="C151" s="76">
        <v>18.309999999999999</v>
      </c>
      <c r="D151" s="52"/>
      <c r="E151" s="38">
        <v>40.799999999999997</v>
      </c>
      <c r="F151" s="76">
        <v>18.536999999999999</v>
      </c>
      <c r="G151" s="52">
        <v>330.88</v>
      </c>
      <c r="H151" s="52">
        <v>2.76</v>
      </c>
      <c r="I151" s="179">
        <f t="shared" si="11"/>
        <v>1.19</v>
      </c>
      <c r="J151" s="76">
        <f t="shared" si="17"/>
        <v>22.059029999999996</v>
      </c>
      <c r="L151" s="105" t="s">
        <v>35</v>
      </c>
      <c r="M151" s="19" t="s">
        <v>116</v>
      </c>
      <c r="S151" s="39"/>
      <c r="Z151" s="15"/>
      <c r="AH151" s="11"/>
      <c r="ES151" s="2">
        <f>SUM(ES127:ES147)</f>
        <v>580520</v>
      </c>
      <c r="EZ151" s="1">
        <f>SUM(EZ127:EZ147)</f>
        <v>478867</v>
      </c>
    </row>
    <row r="152" spans="1:156">
      <c r="A152" s="18">
        <f t="shared" si="16"/>
        <v>146</v>
      </c>
      <c r="B152" s="100" t="s">
        <v>189</v>
      </c>
      <c r="C152" s="79">
        <v>8.4960000000000004</v>
      </c>
      <c r="D152" s="52">
        <v>20.16</v>
      </c>
      <c r="E152" s="52">
        <v>116.57</v>
      </c>
      <c r="F152" s="79">
        <v>10.263999999999999</v>
      </c>
      <c r="G152" s="52">
        <v>183.21</v>
      </c>
      <c r="H152" s="52">
        <v>1.53</v>
      </c>
      <c r="I152" s="179">
        <f t="shared" si="11"/>
        <v>1.19</v>
      </c>
      <c r="J152" s="76">
        <f t="shared" si="17"/>
        <v>12.214159999999998</v>
      </c>
      <c r="L152" s="105" t="s">
        <v>35</v>
      </c>
      <c r="M152" s="19" t="s">
        <v>107</v>
      </c>
      <c r="S152" s="39"/>
      <c r="Z152" s="15"/>
      <c r="AH152" s="11"/>
      <c r="ES152" s="2">
        <f>SUM(ES71:ES126)</f>
        <v>-523416</v>
      </c>
      <c r="EZ152" s="1">
        <f>SUM(EZ76:EZ126)</f>
        <v>-481021</v>
      </c>
    </row>
    <row r="153" spans="1:156">
      <c r="A153" s="18">
        <f t="shared" si="16"/>
        <v>147</v>
      </c>
      <c r="B153" s="99" t="s">
        <v>190</v>
      </c>
      <c r="C153" s="79">
        <v>11.465</v>
      </c>
      <c r="D153" s="104">
        <v>83.23</v>
      </c>
      <c r="E153" s="104">
        <v>97</v>
      </c>
      <c r="F153" s="79">
        <v>16.628</v>
      </c>
      <c r="G153" s="104">
        <v>296.81</v>
      </c>
      <c r="H153" s="104">
        <v>2.4700000000000002</v>
      </c>
      <c r="I153" s="179">
        <f t="shared" si="11"/>
        <v>1.19</v>
      </c>
      <c r="J153" s="76">
        <f t="shared" si="17"/>
        <v>19.787319999999998</v>
      </c>
      <c r="L153" s="105" t="s">
        <v>35</v>
      </c>
      <c r="M153" s="19" t="s">
        <v>117</v>
      </c>
      <c r="Z153" s="15"/>
      <c r="AH153" s="11"/>
      <c r="ES153" s="2">
        <f>ROUND(-ES151/ES152,2)</f>
        <v>1.1100000000000001</v>
      </c>
      <c r="EZ153" s="1">
        <f>ROUND(-EZ151/EZ152,2)</f>
        <v>1</v>
      </c>
    </row>
    <row r="154" spans="1:156">
      <c r="A154" s="18">
        <f t="shared" si="16"/>
        <v>148</v>
      </c>
      <c r="B154" s="101" t="s">
        <v>191</v>
      </c>
      <c r="C154" s="79">
        <v>13.24</v>
      </c>
      <c r="D154" s="52" t="s">
        <v>238</v>
      </c>
      <c r="E154" s="38"/>
      <c r="F154" s="79">
        <v>15.068</v>
      </c>
      <c r="G154" s="52">
        <v>268.95999999999998</v>
      </c>
      <c r="H154" s="52">
        <v>2.2400000000000002</v>
      </c>
      <c r="I154" s="179">
        <f t="shared" si="11"/>
        <v>1.19</v>
      </c>
      <c r="J154" s="76">
        <f t="shared" si="17"/>
        <v>17.93092</v>
      </c>
      <c r="L154" s="105" t="s">
        <v>34</v>
      </c>
      <c r="M154" s="19" t="s">
        <v>113</v>
      </c>
      <c r="S154" s="53"/>
      <c r="Z154" s="15"/>
      <c r="AH154" s="11"/>
    </row>
    <row r="155" spans="1:156">
      <c r="A155" s="18">
        <f t="shared" si="16"/>
        <v>149</v>
      </c>
      <c r="B155" s="117" t="s">
        <v>192</v>
      </c>
      <c r="C155" s="32">
        <v>10.131</v>
      </c>
      <c r="D155" s="59">
        <v>38.29</v>
      </c>
      <c r="E155" s="30">
        <v>117.65</v>
      </c>
      <c r="F155" s="98">
        <v>12.912000000000001</v>
      </c>
      <c r="G155" s="59">
        <v>230.48</v>
      </c>
      <c r="H155" s="59">
        <v>1.92</v>
      </c>
      <c r="I155" s="179">
        <f t="shared" si="11"/>
        <v>1.19</v>
      </c>
      <c r="J155" s="76">
        <f t="shared" si="17"/>
        <v>15.36528</v>
      </c>
      <c r="L155" s="10" t="s">
        <v>35</v>
      </c>
      <c r="M155" s="19" t="s">
        <v>233</v>
      </c>
      <c r="S155" s="2"/>
      <c r="Z155" s="15"/>
      <c r="AH155" s="11"/>
      <c r="ES155" s="7">
        <v>3.3000000000000004E-3</v>
      </c>
      <c r="EZ155" s="8">
        <v>0</v>
      </c>
    </row>
    <row r="156" spans="1:156">
      <c r="A156" s="18">
        <f t="shared" si="16"/>
        <v>150</v>
      </c>
      <c r="B156" s="39" t="s">
        <v>193</v>
      </c>
      <c r="C156" s="76">
        <v>17.23</v>
      </c>
      <c r="D156" s="52"/>
      <c r="E156" s="38">
        <v>92.4</v>
      </c>
      <c r="F156" s="1">
        <v>17.742999999999999</v>
      </c>
      <c r="G156" s="52">
        <v>316.72000000000003</v>
      </c>
      <c r="H156" s="52">
        <v>2.64</v>
      </c>
      <c r="I156" s="179">
        <f t="shared" si="11"/>
        <v>1.19</v>
      </c>
      <c r="J156" s="76">
        <f t="shared" si="17"/>
        <v>21.114169999999998</v>
      </c>
      <c r="L156" s="10" t="s">
        <v>35</v>
      </c>
      <c r="M156" s="19" t="s">
        <v>233</v>
      </c>
      <c r="S156" s="2"/>
      <c r="Z156" s="15"/>
      <c r="AH156" s="11"/>
    </row>
    <row r="157" spans="1:156">
      <c r="A157" s="18">
        <f t="shared" si="16"/>
        <v>151</v>
      </c>
      <c r="B157" s="83" t="s">
        <v>194</v>
      </c>
      <c r="C157" s="50">
        <v>17.033999999999999</v>
      </c>
      <c r="D157" s="102">
        <v>34.78</v>
      </c>
      <c r="E157" s="52">
        <v>55.76</v>
      </c>
      <c r="F157" s="50">
        <v>19.276</v>
      </c>
      <c r="G157" s="58">
        <v>344.08</v>
      </c>
      <c r="H157" s="58">
        <v>2.87</v>
      </c>
      <c r="I157" s="179">
        <f t="shared" si="11"/>
        <v>1.19</v>
      </c>
      <c r="J157" s="76">
        <f t="shared" si="17"/>
        <v>22.93844</v>
      </c>
      <c r="L157" s="10" t="s">
        <v>34</v>
      </c>
      <c r="M157" s="19" t="s">
        <v>114</v>
      </c>
      <c r="Z157" s="15"/>
      <c r="AH157" s="11"/>
    </row>
    <row r="158" spans="1:156">
      <c r="A158" s="18">
        <f t="shared" si="16"/>
        <v>152</v>
      </c>
      <c r="B158" s="61" t="s">
        <v>196</v>
      </c>
      <c r="C158" s="79">
        <v>8.8070000000000004</v>
      </c>
      <c r="D158" s="52"/>
      <c r="E158" s="52">
        <v>163.06</v>
      </c>
      <c r="F158" s="79">
        <v>8.9760000000000009</v>
      </c>
      <c r="G158" s="52">
        <v>160.22</v>
      </c>
      <c r="H158" s="52">
        <v>1.36</v>
      </c>
      <c r="I158" s="179">
        <f t="shared" si="11"/>
        <v>1.19</v>
      </c>
      <c r="J158" s="76">
        <f t="shared" si="17"/>
        <v>10.68144</v>
      </c>
      <c r="L158" s="105" t="s">
        <v>45</v>
      </c>
      <c r="M158" s="19" t="s">
        <v>116</v>
      </c>
      <c r="Z158" s="15"/>
      <c r="AH158" s="11"/>
    </row>
    <row r="159" spans="1:156">
      <c r="A159" s="18">
        <f t="shared" si="16"/>
        <v>153</v>
      </c>
      <c r="B159" s="12" t="s">
        <v>195</v>
      </c>
      <c r="C159" s="78">
        <v>13.15</v>
      </c>
      <c r="D159" s="111">
        <v>25.93</v>
      </c>
      <c r="E159" s="104"/>
      <c r="F159" s="78">
        <v>14.590999999999999</v>
      </c>
      <c r="G159" s="104">
        <v>260.44</v>
      </c>
      <c r="H159" s="104">
        <v>2.17</v>
      </c>
      <c r="I159" s="179">
        <f t="shared" si="11"/>
        <v>1.19</v>
      </c>
      <c r="J159" s="76">
        <f t="shared" si="17"/>
        <v>17.363289999999999</v>
      </c>
      <c r="L159" s="86" t="s">
        <v>35</v>
      </c>
      <c r="M159" s="19" t="s">
        <v>107</v>
      </c>
      <c r="Z159" s="15"/>
      <c r="AH159" s="11"/>
    </row>
    <row r="160" spans="1:156">
      <c r="A160" s="18">
        <f t="shared" si="16"/>
        <v>154</v>
      </c>
      <c r="B160" s="28" t="s">
        <v>197</v>
      </c>
      <c r="C160" s="85">
        <v>10.337999999999999</v>
      </c>
      <c r="D160" s="102" t="s">
        <v>198</v>
      </c>
      <c r="F160" s="98">
        <v>11.003</v>
      </c>
      <c r="G160" s="59">
        <v>196.43</v>
      </c>
      <c r="H160" s="59">
        <v>1.64</v>
      </c>
      <c r="I160" s="179">
        <f t="shared" si="11"/>
        <v>1.19</v>
      </c>
      <c r="J160" s="76">
        <f t="shared" si="17"/>
        <v>13.09357</v>
      </c>
      <c r="L160" s="105" t="s">
        <v>35</v>
      </c>
      <c r="M160" s="19" t="s">
        <v>117</v>
      </c>
      <c r="S160" s="2"/>
      <c r="Z160" s="15"/>
      <c r="AH160" s="11"/>
    </row>
    <row r="161" spans="1:34">
      <c r="A161" s="18">
        <f t="shared" si="16"/>
        <v>155</v>
      </c>
      <c r="B161" s="12" t="s">
        <v>199</v>
      </c>
      <c r="C161" s="76">
        <v>14.603</v>
      </c>
      <c r="D161" s="52" t="s">
        <v>200</v>
      </c>
      <c r="E161" s="52">
        <v>72.099999999999994</v>
      </c>
      <c r="F161" s="1">
        <v>15.617000000000001</v>
      </c>
      <c r="G161" s="104">
        <v>278.76</v>
      </c>
      <c r="H161" s="52">
        <v>2.3199999999999998</v>
      </c>
      <c r="I161" s="179">
        <f t="shared" si="11"/>
        <v>1.19</v>
      </c>
      <c r="J161" s="76">
        <f t="shared" si="17"/>
        <v>18.584230000000002</v>
      </c>
      <c r="L161" s="10" t="s">
        <v>35</v>
      </c>
      <c r="M161" s="19" t="s">
        <v>113</v>
      </c>
      <c r="S161" s="15"/>
      <c r="Z161" s="15"/>
      <c r="AH161" s="11"/>
    </row>
    <row r="162" spans="1:34">
      <c r="A162" s="18">
        <f t="shared" ref="A162:A167" si="18">A161+1</f>
        <v>156</v>
      </c>
      <c r="B162" s="137" t="s">
        <v>201</v>
      </c>
      <c r="C162" s="87">
        <v>9.11</v>
      </c>
      <c r="D162" s="59" t="s">
        <v>284</v>
      </c>
      <c r="E162" s="59">
        <v>60</v>
      </c>
      <c r="F162" s="87">
        <v>10.936999999999999</v>
      </c>
      <c r="G162" s="59">
        <v>195.23</v>
      </c>
      <c r="H162" s="59">
        <v>1.62</v>
      </c>
      <c r="I162" s="179">
        <f t="shared" si="11"/>
        <v>1.19</v>
      </c>
      <c r="J162" s="76">
        <f t="shared" si="17"/>
        <v>13.015029999999999</v>
      </c>
      <c r="L162" s="86" t="s">
        <v>35</v>
      </c>
      <c r="M162" s="19" t="s">
        <v>121</v>
      </c>
      <c r="S162" s="15"/>
      <c r="Z162" s="15"/>
      <c r="AH162" s="11"/>
    </row>
    <row r="163" spans="1:34">
      <c r="A163" s="18">
        <f t="shared" si="18"/>
        <v>157</v>
      </c>
      <c r="B163" s="78" t="s">
        <v>202</v>
      </c>
      <c r="C163" s="79">
        <v>9.5609999999999999</v>
      </c>
      <c r="D163" s="52" t="s">
        <v>203</v>
      </c>
      <c r="E163" s="52">
        <v>69.650000000000006</v>
      </c>
      <c r="F163" s="79">
        <v>13.228</v>
      </c>
      <c r="G163" s="104">
        <v>236.12</v>
      </c>
      <c r="H163" s="52">
        <v>1.97</v>
      </c>
      <c r="I163" s="179">
        <f t="shared" si="11"/>
        <v>1.19</v>
      </c>
      <c r="J163" s="76">
        <f t="shared" si="17"/>
        <v>15.741319999999998</v>
      </c>
      <c r="L163" s="105" t="s">
        <v>46</v>
      </c>
      <c r="M163" s="19" t="s">
        <v>107</v>
      </c>
      <c r="Z163" s="15"/>
      <c r="AH163" s="11"/>
    </row>
    <row r="164" spans="1:34">
      <c r="A164" s="18">
        <f t="shared" si="18"/>
        <v>158</v>
      </c>
      <c r="B164" s="32" t="s">
        <v>239</v>
      </c>
      <c r="C164" s="87">
        <v>11.249000000000001</v>
      </c>
      <c r="D164" s="59">
        <v>45</v>
      </c>
      <c r="E164" s="59"/>
      <c r="F164" s="87">
        <v>13.749000000000001</v>
      </c>
      <c r="G164" s="59">
        <v>245.42</v>
      </c>
      <c r="H164" s="59">
        <v>2.0499999999999998</v>
      </c>
      <c r="I164" s="179">
        <f t="shared" si="11"/>
        <v>1.19</v>
      </c>
      <c r="J164" s="76">
        <f t="shared" si="17"/>
        <v>16.36131</v>
      </c>
      <c r="L164" s="105" t="s">
        <v>35</v>
      </c>
      <c r="M164" s="19" t="s">
        <v>105</v>
      </c>
      <c r="Z164" s="15"/>
      <c r="AH164" s="11"/>
    </row>
    <row r="165" spans="1:34">
      <c r="A165" s="18">
        <f t="shared" si="18"/>
        <v>159</v>
      </c>
      <c r="B165" s="12" t="s">
        <v>204</v>
      </c>
      <c r="C165" s="78">
        <v>11.225</v>
      </c>
      <c r="D165" s="104">
        <v>58.54</v>
      </c>
      <c r="E165" s="104">
        <v>122.76</v>
      </c>
      <c r="F165" s="96">
        <v>15.159000000000001</v>
      </c>
      <c r="G165" s="104">
        <v>270.58999999999997</v>
      </c>
      <c r="H165" s="104">
        <v>2.25</v>
      </c>
      <c r="I165" s="179">
        <f t="shared" si="11"/>
        <v>1.19</v>
      </c>
      <c r="J165" s="76">
        <f t="shared" si="17"/>
        <v>18.039210000000001</v>
      </c>
      <c r="L165" s="91" t="s">
        <v>35</v>
      </c>
      <c r="M165" s="19" t="s">
        <v>112</v>
      </c>
      <c r="Z165" s="15"/>
      <c r="AH165" s="13"/>
    </row>
    <row r="166" spans="1:34">
      <c r="A166" s="18">
        <f t="shared" si="18"/>
        <v>160</v>
      </c>
      <c r="B166" s="50" t="s">
        <v>205</v>
      </c>
      <c r="C166" s="50">
        <v>25.218</v>
      </c>
      <c r="D166" s="104">
        <v>36.82</v>
      </c>
      <c r="E166" s="104">
        <v>68.92</v>
      </c>
      <c r="F166" s="50">
        <v>27.646000000000001</v>
      </c>
      <c r="G166" s="58">
        <v>493.49</v>
      </c>
      <c r="H166" s="58">
        <v>4.1100000000000003</v>
      </c>
      <c r="I166" s="179">
        <f t="shared" si="11"/>
        <v>1.19</v>
      </c>
      <c r="J166" s="76">
        <f t="shared" si="17"/>
        <v>32.898739999999997</v>
      </c>
      <c r="L166" s="12" t="s">
        <v>45</v>
      </c>
      <c r="M166" s="19" t="s">
        <v>107</v>
      </c>
      <c r="Z166" s="15"/>
      <c r="AH166" s="13"/>
    </row>
    <row r="167" spans="1:34">
      <c r="A167" s="18">
        <f t="shared" si="18"/>
        <v>161</v>
      </c>
      <c r="B167" s="39" t="s">
        <v>206</v>
      </c>
      <c r="C167" s="78">
        <v>13.63</v>
      </c>
      <c r="D167" s="104">
        <v>42.05</v>
      </c>
      <c r="E167" s="104"/>
      <c r="F167" s="12">
        <v>15.965999999999999</v>
      </c>
      <c r="G167" s="104">
        <v>285</v>
      </c>
      <c r="H167" s="104">
        <v>2.37</v>
      </c>
      <c r="I167" s="179">
        <f t="shared" si="11"/>
        <v>1.19</v>
      </c>
      <c r="J167" s="76">
        <f t="shared" si="17"/>
        <v>18.99954</v>
      </c>
      <c r="L167" s="12" t="s">
        <v>35</v>
      </c>
      <c r="M167" s="19" t="s">
        <v>116</v>
      </c>
      <c r="Z167" s="15"/>
      <c r="AH167" s="13"/>
    </row>
    <row r="168" spans="1:34">
      <c r="A168" s="18">
        <f t="shared" ref="A168:A186" si="19">A167+1</f>
        <v>162</v>
      </c>
      <c r="B168" s="39" t="s">
        <v>207</v>
      </c>
      <c r="C168" s="78">
        <v>12.04</v>
      </c>
      <c r="D168" s="104" t="s">
        <v>240</v>
      </c>
      <c r="E168" s="104">
        <v>136.21</v>
      </c>
      <c r="F168" s="12">
        <v>17.172999999999998</v>
      </c>
      <c r="G168" s="104">
        <v>306.55</v>
      </c>
      <c r="H168" s="104">
        <v>2.5499999999999998</v>
      </c>
      <c r="I168" s="179">
        <f t="shared" si="11"/>
        <v>1.19</v>
      </c>
      <c r="J168" s="76">
        <f t="shared" si="17"/>
        <v>20.435869999999998</v>
      </c>
      <c r="L168" s="1" t="s">
        <v>35</v>
      </c>
      <c r="M168" s="19" t="s">
        <v>113</v>
      </c>
      <c r="Z168" s="15"/>
      <c r="AH168" s="13"/>
    </row>
    <row r="169" spans="1:34">
      <c r="A169" s="18">
        <f t="shared" si="19"/>
        <v>163</v>
      </c>
      <c r="B169" s="12" t="s">
        <v>208</v>
      </c>
      <c r="C169" s="78">
        <v>9.1760000000000002</v>
      </c>
      <c r="D169" s="104">
        <v>45.97</v>
      </c>
      <c r="E169" s="104"/>
      <c r="F169" s="78">
        <v>11.73</v>
      </c>
      <c r="G169" s="104">
        <v>209.38</v>
      </c>
      <c r="H169" s="104">
        <v>1.74</v>
      </c>
      <c r="I169" s="179">
        <f t="shared" si="11"/>
        <v>1.19</v>
      </c>
      <c r="J169" s="76">
        <f t="shared" si="17"/>
        <v>13.9587</v>
      </c>
      <c r="L169" s="12" t="s">
        <v>35</v>
      </c>
      <c r="M169" s="19" t="s">
        <v>116</v>
      </c>
      <c r="Z169" s="15"/>
      <c r="AH169" s="13"/>
    </row>
    <row r="170" spans="1:34">
      <c r="A170" s="18">
        <f t="shared" si="19"/>
        <v>164</v>
      </c>
      <c r="B170" s="83" t="s">
        <v>241</v>
      </c>
      <c r="C170" s="94">
        <v>10.234999999999999</v>
      </c>
      <c r="D170" s="58">
        <v>62.04</v>
      </c>
      <c r="E170" s="58">
        <v>74.2</v>
      </c>
      <c r="F170" s="83">
        <v>14.093999999999999</v>
      </c>
      <c r="G170" s="58">
        <v>251.58</v>
      </c>
      <c r="H170" s="58">
        <v>2.1</v>
      </c>
      <c r="I170" s="179">
        <f t="shared" si="11"/>
        <v>1.19</v>
      </c>
      <c r="J170" s="76">
        <f t="shared" si="17"/>
        <v>16.77186</v>
      </c>
      <c r="L170" s="15" t="s">
        <v>35</v>
      </c>
      <c r="M170" s="19" t="s">
        <v>107</v>
      </c>
      <c r="Z170" s="15"/>
      <c r="AH170" s="13"/>
    </row>
    <row r="171" spans="1:34">
      <c r="A171" s="18">
        <f t="shared" si="19"/>
        <v>165</v>
      </c>
      <c r="B171" s="15" t="s">
        <v>209</v>
      </c>
      <c r="C171" s="79">
        <v>15.31</v>
      </c>
      <c r="D171" s="104">
        <v>37.409999999999997</v>
      </c>
      <c r="E171" s="104">
        <v>176.36</v>
      </c>
      <c r="F171" s="79">
        <v>18.367999999999999</v>
      </c>
      <c r="G171" s="104">
        <v>327.87</v>
      </c>
      <c r="H171" s="104">
        <v>2.73</v>
      </c>
      <c r="I171" s="179">
        <f t="shared" si="11"/>
        <v>1.19</v>
      </c>
      <c r="J171" s="76">
        <f t="shared" si="17"/>
        <v>21.857919999999996</v>
      </c>
      <c r="L171" s="19" t="s">
        <v>35</v>
      </c>
      <c r="M171" s="19" t="s">
        <v>113</v>
      </c>
      <c r="Z171" s="15"/>
      <c r="AH171" s="13"/>
    </row>
    <row r="172" spans="1:34">
      <c r="A172" s="18">
        <f t="shared" si="19"/>
        <v>166</v>
      </c>
      <c r="B172" s="39" t="s">
        <v>276</v>
      </c>
      <c r="C172" s="76">
        <v>11.53</v>
      </c>
      <c r="D172" s="102" t="s">
        <v>229</v>
      </c>
      <c r="E172" s="52">
        <v>51.36</v>
      </c>
      <c r="F172" s="95">
        <v>14.622</v>
      </c>
      <c r="G172" s="104">
        <v>261</v>
      </c>
      <c r="H172" s="104">
        <v>2.1800000000000002</v>
      </c>
      <c r="I172" s="179">
        <f t="shared" si="11"/>
        <v>1.19</v>
      </c>
      <c r="J172" s="76">
        <f t="shared" si="17"/>
        <v>17.400179999999999</v>
      </c>
      <c r="L172" s="19" t="s">
        <v>35</v>
      </c>
      <c r="M172" s="19" t="s">
        <v>113</v>
      </c>
      <c r="Z172" s="15"/>
      <c r="AH172" s="13"/>
    </row>
    <row r="173" spans="1:34">
      <c r="A173" s="18">
        <f t="shared" si="19"/>
        <v>167</v>
      </c>
      <c r="B173" s="39" t="s">
        <v>210</v>
      </c>
      <c r="C173" s="79">
        <v>17.61</v>
      </c>
      <c r="D173" s="104" t="s">
        <v>211</v>
      </c>
      <c r="E173" s="104"/>
      <c r="F173" s="79">
        <v>18.515000000000001</v>
      </c>
      <c r="G173" s="104">
        <v>330.5</v>
      </c>
      <c r="H173" s="104">
        <v>2.75</v>
      </c>
      <c r="I173" s="179">
        <f t="shared" ref="I173:I186" si="20">I172</f>
        <v>1.19</v>
      </c>
      <c r="J173" s="76">
        <f t="shared" si="17"/>
        <v>22.03285</v>
      </c>
      <c r="L173" s="12" t="s">
        <v>46</v>
      </c>
      <c r="M173" s="19" t="s">
        <v>233</v>
      </c>
      <c r="Z173" s="15"/>
      <c r="AH173" s="13"/>
    </row>
    <row r="174" spans="1:34">
      <c r="A174" s="18">
        <f t="shared" si="19"/>
        <v>168</v>
      </c>
      <c r="B174" s="1" t="s">
        <v>242</v>
      </c>
      <c r="C174" s="151">
        <v>8.4109999999999996</v>
      </c>
      <c r="D174" s="38">
        <v>48.54</v>
      </c>
      <c r="E174" s="52"/>
      <c r="F174" s="39">
        <v>11.108000000000001</v>
      </c>
      <c r="G174" s="104">
        <v>198.27</v>
      </c>
      <c r="H174" s="104">
        <v>1.65</v>
      </c>
      <c r="I174" s="179">
        <f t="shared" si="20"/>
        <v>1.19</v>
      </c>
      <c r="J174" s="76">
        <f t="shared" si="17"/>
        <v>13.21852</v>
      </c>
      <c r="L174" s="1" t="s">
        <v>35</v>
      </c>
      <c r="M174" s="19" t="s">
        <v>108</v>
      </c>
      <c r="Z174" s="15"/>
      <c r="AH174" s="13"/>
    </row>
    <row r="175" spans="1:34">
      <c r="A175" s="18">
        <f t="shared" si="19"/>
        <v>169</v>
      </c>
      <c r="B175" s="12" t="s">
        <v>243</v>
      </c>
      <c r="C175" s="79">
        <v>13.375</v>
      </c>
      <c r="D175" s="102">
        <v>44.77</v>
      </c>
      <c r="E175" s="52">
        <v>128.94999999999999</v>
      </c>
      <c r="F175" s="75">
        <v>16.579000000000001</v>
      </c>
      <c r="G175" s="52">
        <v>295.93</v>
      </c>
      <c r="H175" s="52">
        <v>2.4700000000000002</v>
      </c>
      <c r="I175" s="179">
        <f t="shared" si="20"/>
        <v>1.19</v>
      </c>
      <c r="J175" s="76">
        <f t="shared" si="17"/>
        <v>19.729009999999999</v>
      </c>
      <c r="L175" s="1" t="s">
        <v>35</v>
      </c>
      <c r="M175" s="19" t="s">
        <v>112</v>
      </c>
      <c r="N175" s="132"/>
      <c r="Z175" s="15"/>
    </row>
    <row r="176" spans="1:34">
      <c r="A176" s="18">
        <f t="shared" si="19"/>
        <v>170</v>
      </c>
      <c r="B176" s="83" t="s">
        <v>212</v>
      </c>
      <c r="C176" s="88">
        <v>24.132000000000001</v>
      </c>
      <c r="D176" s="38">
        <v>41.4</v>
      </c>
      <c r="E176" s="52"/>
      <c r="F176" s="88">
        <v>26.431999999999999</v>
      </c>
      <c r="G176" s="58">
        <v>471.81</v>
      </c>
      <c r="H176" s="58">
        <v>3.93</v>
      </c>
      <c r="I176" s="179">
        <f t="shared" si="20"/>
        <v>1.19</v>
      </c>
      <c r="J176" s="76">
        <f t="shared" si="17"/>
        <v>31.454079999999998</v>
      </c>
      <c r="L176" s="39" t="s">
        <v>35</v>
      </c>
      <c r="M176" s="19" t="s">
        <v>233</v>
      </c>
      <c r="N176" s="132"/>
      <c r="Z176" s="15"/>
      <c r="AH176" s="17"/>
    </row>
    <row r="177" spans="1:34">
      <c r="A177" s="18">
        <f t="shared" si="19"/>
        <v>171</v>
      </c>
      <c r="B177" s="39" t="s">
        <v>213</v>
      </c>
      <c r="C177" s="79">
        <v>12.722</v>
      </c>
      <c r="D177" s="104">
        <v>11.65</v>
      </c>
      <c r="E177" s="104">
        <v>12</v>
      </c>
      <c r="F177" s="79">
        <v>13.436</v>
      </c>
      <c r="G177" s="104">
        <v>239.83</v>
      </c>
      <c r="H177" s="104">
        <v>2</v>
      </c>
      <c r="I177" s="179">
        <f t="shared" si="20"/>
        <v>1.19</v>
      </c>
      <c r="J177" s="76">
        <f t="shared" si="17"/>
        <v>15.98884</v>
      </c>
      <c r="L177" s="39" t="s">
        <v>35</v>
      </c>
      <c r="M177" s="19" t="s">
        <v>112</v>
      </c>
      <c r="N177" s="129"/>
      <c r="Z177" s="15"/>
      <c r="AH177" s="3"/>
    </row>
    <row r="178" spans="1:34">
      <c r="A178" s="18">
        <f t="shared" si="19"/>
        <v>172</v>
      </c>
      <c r="B178" s="83" t="s">
        <v>214</v>
      </c>
      <c r="C178" s="124">
        <v>21.05</v>
      </c>
      <c r="D178" s="58" t="s">
        <v>215</v>
      </c>
      <c r="E178" s="37"/>
      <c r="F178" s="83">
        <v>21.888000000000002</v>
      </c>
      <c r="G178" s="58">
        <v>390.7</v>
      </c>
      <c r="H178" s="58">
        <v>3.26</v>
      </c>
      <c r="I178" s="179">
        <f t="shared" si="20"/>
        <v>1.19</v>
      </c>
      <c r="J178" s="76">
        <f t="shared" si="17"/>
        <v>26.046720000000001</v>
      </c>
      <c r="L178" s="19" t="s">
        <v>35</v>
      </c>
      <c r="M178" s="19" t="s">
        <v>113</v>
      </c>
      <c r="N178" s="132"/>
      <c r="Z178" s="15"/>
      <c r="AH178" s="54"/>
    </row>
    <row r="179" spans="1:34">
      <c r="A179" s="18">
        <f t="shared" si="19"/>
        <v>173</v>
      </c>
      <c r="B179" s="39" t="s">
        <v>216</v>
      </c>
      <c r="C179" s="1">
        <v>15.384</v>
      </c>
      <c r="D179" s="104">
        <v>23.76</v>
      </c>
      <c r="E179" s="104"/>
      <c r="F179" s="76">
        <v>16.704000000000001</v>
      </c>
      <c r="G179" s="52">
        <v>298.17</v>
      </c>
      <c r="H179" s="52">
        <v>2.48</v>
      </c>
      <c r="I179" s="179">
        <f t="shared" si="20"/>
        <v>1.19</v>
      </c>
      <c r="J179" s="76">
        <f t="shared" si="17"/>
        <v>19.877759999999999</v>
      </c>
      <c r="L179" s="39" t="s">
        <v>35</v>
      </c>
      <c r="M179" s="19" t="s">
        <v>109</v>
      </c>
      <c r="N179" s="132"/>
      <c r="Z179" s="15"/>
      <c r="AH179" s="2"/>
    </row>
    <row r="180" spans="1:34">
      <c r="A180" s="18">
        <f t="shared" si="19"/>
        <v>174</v>
      </c>
      <c r="B180" s="83" t="s">
        <v>244</v>
      </c>
      <c r="C180" s="88">
        <v>18.946999999999999</v>
      </c>
      <c r="D180" s="58">
        <v>52.46</v>
      </c>
      <c r="E180" s="58"/>
      <c r="F180" s="88">
        <v>21.861000000000001</v>
      </c>
      <c r="G180" s="58">
        <v>390.23</v>
      </c>
      <c r="H180" s="58">
        <v>3.25</v>
      </c>
      <c r="I180" s="179">
        <f t="shared" si="20"/>
        <v>1.19</v>
      </c>
      <c r="J180" s="76">
        <f t="shared" si="17"/>
        <v>26.014589999999998</v>
      </c>
      <c r="L180" s="39" t="s">
        <v>35</v>
      </c>
      <c r="M180" s="19" t="s">
        <v>113</v>
      </c>
      <c r="N180" s="132"/>
      <c r="Z180" s="15"/>
      <c r="AH180" s="2"/>
    </row>
    <row r="181" spans="1:34">
      <c r="A181" s="18">
        <f t="shared" si="19"/>
        <v>175</v>
      </c>
      <c r="B181" s="39" t="s">
        <v>217</v>
      </c>
      <c r="C181" s="151">
        <v>16.600000000000001</v>
      </c>
      <c r="D181" s="104" t="s">
        <v>245</v>
      </c>
      <c r="E181" s="104">
        <v>87.24</v>
      </c>
      <c r="F181" s="151">
        <v>18.989999999999998</v>
      </c>
      <c r="G181" s="134">
        <v>338.98</v>
      </c>
      <c r="H181" s="52">
        <v>2.82</v>
      </c>
      <c r="I181" s="179">
        <f t="shared" si="20"/>
        <v>1.19</v>
      </c>
      <c r="J181" s="76">
        <f t="shared" si="17"/>
        <v>22.598099999999999</v>
      </c>
      <c r="L181" s="39" t="s">
        <v>35</v>
      </c>
      <c r="M181" s="19" t="s">
        <v>105</v>
      </c>
      <c r="Z181" s="15"/>
      <c r="AH181" s="15"/>
    </row>
    <row r="182" spans="1:34">
      <c r="A182" s="18">
        <f t="shared" si="19"/>
        <v>176</v>
      </c>
      <c r="B182" s="39" t="s">
        <v>218</v>
      </c>
      <c r="C182" s="151">
        <v>14.64</v>
      </c>
      <c r="D182" s="1" t="s">
        <v>246</v>
      </c>
      <c r="E182" s="52"/>
      <c r="F182" s="39">
        <v>16.324000000000002</v>
      </c>
      <c r="G182" s="125">
        <v>291.38</v>
      </c>
      <c r="H182" s="52">
        <v>2.4300000000000002</v>
      </c>
      <c r="I182" s="179">
        <f t="shared" si="20"/>
        <v>1.19</v>
      </c>
      <c r="J182" s="76">
        <f t="shared" si="17"/>
        <v>19.425560000000001</v>
      </c>
      <c r="L182" s="19" t="s">
        <v>34</v>
      </c>
      <c r="M182" s="19" t="s">
        <v>117</v>
      </c>
      <c r="Z182" s="15"/>
    </row>
    <row r="183" spans="1:34">
      <c r="A183" s="18">
        <f t="shared" si="19"/>
        <v>177</v>
      </c>
      <c r="B183" s="39" t="s">
        <v>219</v>
      </c>
      <c r="C183" s="151">
        <v>17.55</v>
      </c>
      <c r="D183" s="52"/>
      <c r="E183" s="52">
        <v>43.1</v>
      </c>
      <c r="F183" s="151">
        <v>17.789000000000001</v>
      </c>
      <c r="G183" s="125">
        <v>317.54000000000002</v>
      </c>
      <c r="H183" s="52">
        <v>2.65</v>
      </c>
      <c r="I183" s="179">
        <f t="shared" si="20"/>
        <v>1.19</v>
      </c>
      <c r="J183" s="76">
        <f t="shared" si="17"/>
        <v>21.16891</v>
      </c>
      <c r="L183" s="19" t="s">
        <v>35</v>
      </c>
      <c r="M183" s="19" t="s">
        <v>105</v>
      </c>
      <c r="Z183" s="15"/>
      <c r="AG183" s="18"/>
    </row>
    <row r="184" spans="1:34">
      <c r="A184" s="18">
        <f t="shared" si="19"/>
        <v>178</v>
      </c>
      <c r="B184" s="39" t="s">
        <v>220</v>
      </c>
      <c r="C184" s="151">
        <v>9.85</v>
      </c>
      <c r="D184" s="52">
        <v>32.53</v>
      </c>
      <c r="E184" s="52">
        <v>67.8</v>
      </c>
      <c r="F184" s="39">
        <v>12.034000000000001</v>
      </c>
      <c r="G184" s="134">
        <v>214.8</v>
      </c>
      <c r="H184" s="104">
        <v>1.79</v>
      </c>
      <c r="I184" s="179">
        <f t="shared" si="20"/>
        <v>1.19</v>
      </c>
      <c r="J184" s="76">
        <f t="shared" si="17"/>
        <v>14.320460000000001</v>
      </c>
      <c r="L184" s="39" t="s">
        <v>35</v>
      </c>
      <c r="M184" s="19" t="s">
        <v>114</v>
      </c>
      <c r="N184" s="19"/>
      <c r="Z184" s="15"/>
      <c r="AG184" s="18"/>
    </row>
    <row r="185" spans="1:34">
      <c r="A185" s="18">
        <f t="shared" si="19"/>
        <v>179</v>
      </c>
      <c r="B185" s="39" t="s">
        <v>221</v>
      </c>
      <c r="C185" s="151">
        <v>11.14</v>
      </c>
      <c r="D185" s="52">
        <v>5.25</v>
      </c>
      <c r="E185" s="52">
        <v>78.599999999999994</v>
      </c>
      <c r="F185" s="39">
        <v>11.868</v>
      </c>
      <c r="G185" s="134">
        <v>211.85</v>
      </c>
      <c r="H185" s="52">
        <v>1.77</v>
      </c>
      <c r="I185" s="179">
        <f t="shared" si="20"/>
        <v>1.19</v>
      </c>
      <c r="J185" s="76">
        <f t="shared" si="17"/>
        <v>14.122920000000001</v>
      </c>
      <c r="L185" s="39" t="s">
        <v>35</v>
      </c>
      <c r="M185" s="19" t="s">
        <v>105</v>
      </c>
      <c r="N185" s="19"/>
      <c r="O185" s="15"/>
    </row>
    <row r="186" spans="1:34">
      <c r="A186" s="18">
        <f t="shared" si="19"/>
        <v>180</v>
      </c>
      <c r="B186" s="39" t="s">
        <v>247</v>
      </c>
      <c r="C186" s="151">
        <v>8.1359999999999992</v>
      </c>
      <c r="D186" s="52">
        <v>37.799999999999997</v>
      </c>
      <c r="E186" s="52"/>
      <c r="F186" s="39">
        <v>10.236000000000001</v>
      </c>
      <c r="G186" s="134">
        <v>182.71</v>
      </c>
      <c r="H186" s="52">
        <v>1.52</v>
      </c>
      <c r="I186" s="179">
        <f t="shared" si="20"/>
        <v>1.19</v>
      </c>
      <c r="J186" s="76">
        <f t="shared" si="17"/>
        <v>12.18084</v>
      </c>
      <c r="L186" s="39" t="s">
        <v>35</v>
      </c>
      <c r="M186" s="19" t="s">
        <v>106</v>
      </c>
      <c r="AH186" s="55"/>
    </row>
    <row r="187" spans="1:34">
      <c r="A187" s="18"/>
      <c r="B187" s="132"/>
      <c r="C187" s="132"/>
      <c r="D187" s="52"/>
      <c r="F187" s="132"/>
      <c r="G187" s="131"/>
      <c r="H187" s="52"/>
      <c r="I187" s="132"/>
      <c r="K187" s="19"/>
      <c r="AH187" s="2"/>
    </row>
    <row r="188" spans="1:34">
      <c r="A188" s="18"/>
      <c r="B188" s="23" t="s">
        <v>230</v>
      </c>
      <c r="C188" s="82">
        <v>2300.7460000000001</v>
      </c>
      <c r="D188" s="75"/>
      <c r="E188" s="75"/>
      <c r="F188" s="159">
        <v>2758.8580000000002</v>
      </c>
      <c r="G188" s="51">
        <v>49260.15</v>
      </c>
      <c r="H188" s="51">
        <v>410.44</v>
      </c>
    </row>
    <row r="189" spans="1:34">
      <c r="A189" s="18"/>
      <c r="B189" s="23" t="s">
        <v>231</v>
      </c>
      <c r="C189" s="169">
        <v>180</v>
      </c>
      <c r="D189" s="75"/>
      <c r="F189" s="23">
        <v>180</v>
      </c>
      <c r="G189" s="168">
        <v>180</v>
      </c>
      <c r="H189" s="168">
        <v>180</v>
      </c>
      <c r="M189" s="2"/>
    </row>
    <row r="190" spans="1:34">
      <c r="A190" s="18"/>
      <c r="B190" s="23" t="s">
        <v>232</v>
      </c>
      <c r="C190" s="140">
        <v>12.782</v>
      </c>
      <c r="D190" s="75"/>
      <c r="E190" s="76"/>
      <c r="F190" s="81">
        <v>15.327</v>
      </c>
      <c r="G190" s="51">
        <v>273.67</v>
      </c>
      <c r="H190" s="51">
        <v>2.2799999999999998</v>
      </c>
    </row>
    <row r="191" spans="1:34">
      <c r="A191" s="18"/>
    </row>
    <row r="192" spans="1:34">
      <c r="A192" s="18"/>
      <c r="B192" s="2" t="s">
        <v>285</v>
      </c>
      <c r="C192" s="81">
        <v>2243.37</v>
      </c>
      <c r="D192" s="75"/>
      <c r="F192" s="180">
        <v>2688.7170000000001</v>
      </c>
      <c r="G192" s="51">
        <v>48008.15</v>
      </c>
      <c r="H192" s="51">
        <v>400.01</v>
      </c>
    </row>
    <row r="193" spans="1:34">
      <c r="A193" s="18"/>
      <c r="B193" s="23" t="s">
        <v>286</v>
      </c>
      <c r="C193" s="2">
        <v>176</v>
      </c>
      <c r="F193" s="2">
        <v>176</v>
      </c>
      <c r="G193" s="2">
        <v>176</v>
      </c>
      <c r="H193" s="2">
        <v>176</v>
      </c>
    </row>
    <row r="194" spans="1:34">
      <c r="A194" s="18"/>
      <c r="B194" s="2" t="s">
        <v>287</v>
      </c>
      <c r="C194" s="2">
        <v>12.746</v>
      </c>
      <c r="F194" s="2">
        <v>15.276999999999999</v>
      </c>
      <c r="G194" s="51">
        <v>272.77</v>
      </c>
      <c r="H194" s="51">
        <v>2.27</v>
      </c>
    </row>
    <row r="195" spans="1:34">
      <c r="A195" s="18"/>
      <c r="H195" s="72"/>
      <c r="I195" s="71"/>
    </row>
    <row r="196" spans="1:34">
      <c r="A196" s="18"/>
      <c r="B196" s="23"/>
      <c r="H196" s="69"/>
      <c r="I196" s="17"/>
    </row>
    <row r="197" spans="1:34">
      <c r="A197" s="18"/>
      <c r="H197" s="69"/>
      <c r="I197" s="17"/>
    </row>
    <row r="198" spans="1:34">
      <c r="A198" s="18"/>
      <c r="B198" s="19" t="s">
        <v>288</v>
      </c>
      <c r="H198" s="69"/>
      <c r="I198" s="135"/>
    </row>
    <row r="199" spans="1:34">
      <c r="B199" s="19" t="s">
        <v>289</v>
      </c>
      <c r="I199" s="15"/>
    </row>
    <row r="200" spans="1:34">
      <c r="B200" s="1" t="s">
        <v>290</v>
      </c>
    </row>
    <row r="201" spans="1:34">
      <c r="B201" s="1" t="s">
        <v>291</v>
      </c>
      <c r="C201" s="50"/>
      <c r="D201" s="41"/>
      <c r="E201" s="41"/>
      <c r="F201" s="15"/>
      <c r="AH201" s="2"/>
    </row>
    <row r="202" spans="1:34">
      <c r="B202" s="1" t="s">
        <v>292</v>
      </c>
    </row>
    <row r="203" spans="1:34">
      <c r="B203" s="1" t="s">
        <v>293</v>
      </c>
      <c r="C203" s="2"/>
      <c r="D203" s="2"/>
      <c r="E203" s="2"/>
      <c r="F203" s="2"/>
      <c r="G203" s="2"/>
      <c r="H203" s="2"/>
      <c r="R203" s="2"/>
      <c r="S203" s="51"/>
    </row>
    <row r="204" spans="1:34">
      <c r="G204" s="15"/>
      <c r="H204" s="15"/>
    </row>
    <row r="205" spans="1:34">
      <c r="B205" s="19" t="s">
        <v>294</v>
      </c>
      <c r="C205" s="50"/>
      <c r="D205" s="52"/>
      <c r="F205" s="50"/>
      <c r="G205" s="58"/>
      <c r="H205" s="58"/>
      <c r="AH205" s="50"/>
    </row>
    <row r="206" spans="1:34">
      <c r="B206" s="19" t="s">
        <v>295</v>
      </c>
      <c r="C206" s="83"/>
      <c r="D206" s="52"/>
      <c r="E206" s="52"/>
      <c r="F206" s="83"/>
      <c r="G206" s="58"/>
      <c r="H206" s="58"/>
      <c r="AH206" s="15"/>
    </row>
    <row r="207" spans="1:34">
      <c r="B207" s="19" t="s">
        <v>296</v>
      </c>
      <c r="C207" s="50"/>
      <c r="D207" s="52"/>
      <c r="F207" s="50"/>
      <c r="G207" s="58"/>
      <c r="H207" s="58"/>
      <c r="AH207" s="15"/>
    </row>
    <row r="208" spans="1:34">
      <c r="B208" s="19" t="s">
        <v>297</v>
      </c>
      <c r="C208" s="50"/>
      <c r="D208" s="15"/>
      <c r="F208" s="50"/>
      <c r="G208" s="58"/>
      <c r="H208" s="123"/>
    </row>
    <row r="209" spans="1:19">
      <c r="B209" s="19" t="s">
        <v>298</v>
      </c>
      <c r="C209" s="84"/>
      <c r="D209" s="15"/>
      <c r="F209" s="50"/>
      <c r="G209" s="58"/>
      <c r="H209" s="123"/>
    </row>
    <row r="210" spans="1:19">
      <c r="B210" s="19"/>
      <c r="C210" s="84"/>
      <c r="D210" s="15"/>
      <c r="F210" s="83"/>
      <c r="G210" s="58"/>
      <c r="H210" s="58"/>
    </row>
    <row r="211" spans="1:19">
      <c r="B211" s="19"/>
      <c r="C211" s="23"/>
      <c r="D211" s="52"/>
      <c r="F211" s="23"/>
      <c r="G211" s="51"/>
      <c r="H211" s="51"/>
      <c r="I211" s="15"/>
      <c r="J211" s="2"/>
    </row>
    <row r="212" spans="1:19">
      <c r="B212" s="83"/>
      <c r="C212" s="84" t="s">
        <v>299</v>
      </c>
      <c r="D212" s="52"/>
      <c r="E212" s="52"/>
      <c r="F212" s="83"/>
      <c r="G212" s="104"/>
      <c r="H212" s="104"/>
      <c r="I212" s="15"/>
      <c r="J212" s="15"/>
    </row>
    <row r="214" spans="1:19">
      <c r="B214" s="83"/>
      <c r="C214" s="84" t="s">
        <v>300</v>
      </c>
      <c r="D214" s="102" t="s">
        <v>301</v>
      </c>
      <c r="E214" s="52" t="s">
        <v>302</v>
      </c>
      <c r="F214" s="83" t="s">
        <v>303</v>
      </c>
      <c r="G214" s="58" t="s">
        <v>36</v>
      </c>
      <c r="H214" s="58" t="s">
        <v>36</v>
      </c>
      <c r="I214" s="179" t="s">
        <v>304</v>
      </c>
      <c r="J214" s="50" t="s">
        <v>305</v>
      </c>
    </row>
    <row r="215" spans="1:19">
      <c r="B215" s="83"/>
      <c r="C215" s="84"/>
      <c r="D215" s="52"/>
      <c r="E215" s="52"/>
      <c r="F215" s="83"/>
      <c r="G215" s="123" t="s">
        <v>56</v>
      </c>
      <c r="H215" s="58" t="s">
        <v>54</v>
      </c>
      <c r="I215" s="179" t="s">
        <v>306</v>
      </c>
      <c r="J215" s="50" t="s">
        <v>72</v>
      </c>
    </row>
    <row r="216" spans="1:19">
      <c r="B216" s="83"/>
      <c r="C216" s="84"/>
      <c r="D216" s="52"/>
      <c r="E216" s="52"/>
      <c r="F216" s="83"/>
      <c r="G216" s="58"/>
      <c r="H216" s="58"/>
      <c r="I216" s="179"/>
      <c r="J216" s="50"/>
    </row>
    <row r="217" spans="1:19">
      <c r="A217" s="1">
        <v>1</v>
      </c>
      <c r="B217" s="83" t="s">
        <v>205</v>
      </c>
      <c r="C217" s="84">
        <v>25.218</v>
      </c>
      <c r="D217" s="52">
        <v>36.82</v>
      </c>
      <c r="E217" s="52">
        <v>68.92</v>
      </c>
      <c r="F217" s="83">
        <v>27.646000000000001</v>
      </c>
      <c r="G217" s="58">
        <v>493.49</v>
      </c>
      <c r="H217" s="58">
        <v>4.1100000000000003</v>
      </c>
      <c r="I217" s="179">
        <v>1.19</v>
      </c>
      <c r="J217" s="50">
        <v>32.899000000000001</v>
      </c>
      <c r="K217" s="19"/>
    </row>
    <row r="218" spans="1:19">
      <c r="A218" s="1">
        <f>A217+1</f>
        <v>2</v>
      </c>
      <c r="B218" s="50" t="s">
        <v>28</v>
      </c>
      <c r="C218" s="94">
        <v>19.917999999999999</v>
      </c>
      <c r="D218" s="52">
        <v>118.33</v>
      </c>
      <c r="F218" s="50">
        <v>26.492000000000001</v>
      </c>
      <c r="G218" s="58">
        <v>472.88</v>
      </c>
      <c r="H218" s="58">
        <v>3.94</v>
      </c>
      <c r="I218" s="179">
        <v>1.19</v>
      </c>
      <c r="J218" s="50">
        <v>31.524999999999999</v>
      </c>
    </row>
    <row r="219" spans="1:19">
      <c r="A219" s="1">
        <f t="shared" ref="A219:A232" si="21">A218+1</f>
        <v>3</v>
      </c>
      <c r="B219" s="50" t="s">
        <v>212</v>
      </c>
      <c r="C219" s="94">
        <v>24.183</v>
      </c>
      <c r="D219" s="52">
        <v>41.4</v>
      </c>
      <c r="F219" s="50">
        <v>26.431999999999999</v>
      </c>
      <c r="G219" s="58">
        <v>472.72</v>
      </c>
      <c r="H219" s="58">
        <v>3.94</v>
      </c>
      <c r="I219" s="179">
        <v>1.19</v>
      </c>
      <c r="J219" s="94">
        <v>31.454000000000001</v>
      </c>
    </row>
    <row r="220" spans="1:19">
      <c r="A220" s="1">
        <f t="shared" si="21"/>
        <v>4</v>
      </c>
      <c r="B220" s="50" t="s">
        <v>60</v>
      </c>
      <c r="C220" s="94">
        <v>21.417000000000002</v>
      </c>
      <c r="D220" s="52">
        <v>39.380000000000003</v>
      </c>
      <c r="E220" s="52">
        <v>58.8</v>
      </c>
      <c r="F220" s="50">
        <v>23.931000000000001</v>
      </c>
      <c r="G220" s="58">
        <v>427.18</v>
      </c>
      <c r="H220" s="58">
        <v>3.56</v>
      </c>
      <c r="I220" s="179">
        <v>1.19</v>
      </c>
      <c r="J220" s="50">
        <v>28.478000000000002</v>
      </c>
    </row>
    <row r="221" spans="1:19">
      <c r="A221" s="1">
        <f t="shared" si="21"/>
        <v>5</v>
      </c>
      <c r="B221" s="50" t="s">
        <v>138</v>
      </c>
      <c r="C221" s="94">
        <v>20.72</v>
      </c>
      <c r="D221" s="104" t="s">
        <v>139</v>
      </c>
      <c r="E221" s="2"/>
      <c r="F221" s="50">
        <v>23.643999999999998</v>
      </c>
      <c r="G221" s="123">
        <v>422.06</v>
      </c>
      <c r="H221" s="58">
        <v>3.52</v>
      </c>
      <c r="I221" s="179">
        <v>1.19</v>
      </c>
      <c r="J221" s="50">
        <v>28.135999999999999</v>
      </c>
    </row>
    <row r="222" spans="1:19">
      <c r="A222" s="1">
        <f t="shared" si="21"/>
        <v>6</v>
      </c>
      <c r="B222" s="50" t="s">
        <v>61</v>
      </c>
      <c r="C222" s="94">
        <v>20.655999999999999</v>
      </c>
      <c r="D222" s="52" t="s">
        <v>307</v>
      </c>
      <c r="F222" s="50">
        <v>23.007999999999999</v>
      </c>
      <c r="G222" s="58">
        <v>410.7</v>
      </c>
      <c r="H222" s="58">
        <v>3.42</v>
      </c>
      <c r="I222" s="179">
        <v>1.19</v>
      </c>
      <c r="J222" s="50">
        <v>27.38</v>
      </c>
    </row>
    <row r="223" spans="1:19">
      <c r="A223" s="1">
        <f t="shared" si="21"/>
        <v>7</v>
      </c>
      <c r="B223" s="50" t="s">
        <v>39</v>
      </c>
      <c r="C223" s="94">
        <v>19.922000000000001</v>
      </c>
      <c r="D223" s="177">
        <v>49.25</v>
      </c>
      <c r="E223" s="42"/>
      <c r="F223" s="94">
        <v>22.658000000000001</v>
      </c>
      <c r="G223" s="58">
        <v>404.45</v>
      </c>
      <c r="H223" s="58">
        <v>3.37</v>
      </c>
      <c r="I223" s="179">
        <v>1.19</v>
      </c>
      <c r="J223" s="50">
        <v>26.963000000000001</v>
      </c>
      <c r="R223" s="52"/>
    </row>
    <row r="224" spans="1:19">
      <c r="A224" s="1">
        <f t="shared" si="21"/>
        <v>8</v>
      </c>
      <c r="B224" s="50" t="s">
        <v>49</v>
      </c>
      <c r="C224" s="94">
        <v>17.95</v>
      </c>
      <c r="D224" s="52" t="s">
        <v>50</v>
      </c>
      <c r="F224" s="94">
        <v>22.594000000000001</v>
      </c>
      <c r="G224" s="58">
        <v>403.31</v>
      </c>
      <c r="H224" s="58">
        <v>3.36</v>
      </c>
      <c r="I224" s="179">
        <v>1.19</v>
      </c>
      <c r="J224" s="50">
        <v>26.887</v>
      </c>
      <c r="R224" s="52"/>
      <c r="S224" s="52"/>
    </row>
    <row r="225" spans="1:26">
      <c r="A225" s="1">
        <f t="shared" si="21"/>
        <v>9</v>
      </c>
      <c r="B225" s="50" t="s">
        <v>186</v>
      </c>
      <c r="C225" s="94">
        <v>18.2</v>
      </c>
      <c r="D225" s="52" t="s">
        <v>187</v>
      </c>
      <c r="E225" s="52"/>
      <c r="F225" s="94">
        <v>22.416</v>
      </c>
      <c r="G225" s="58">
        <v>400.12</v>
      </c>
      <c r="H225" s="58">
        <v>3.33</v>
      </c>
      <c r="I225" s="179">
        <v>1.19</v>
      </c>
      <c r="J225" s="50">
        <v>26.675000000000001</v>
      </c>
      <c r="R225" s="52"/>
      <c r="S225" s="52"/>
      <c r="T225" s="18"/>
    </row>
    <row r="226" spans="1:26">
      <c r="A226" s="1">
        <f t="shared" si="21"/>
        <v>10</v>
      </c>
      <c r="B226" s="50" t="s">
        <v>33</v>
      </c>
      <c r="C226" s="94">
        <v>18.677</v>
      </c>
      <c r="D226" s="52">
        <v>61.53</v>
      </c>
      <c r="E226" s="52"/>
      <c r="F226" s="94">
        <v>22.094999999999999</v>
      </c>
      <c r="G226" s="58">
        <v>394.4</v>
      </c>
      <c r="H226" s="58">
        <v>3.29</v>
      </c>
      <c r="I226" s="179">
        <v>1.19</v>
      </c>
      <c r="J226" s="50">
        <v>26.292999999999999</v>
      </c>
      <c r="Q226" s="18"/>
      <c r="R226" s="52"/>
      <c r="S226" s="38"/>
      <c r="T226" s="15"/>
    </row>
    <row r="227" spans="1:26">
      <c r="A227" s="1">
        <f t="shared" si="21"/>
        <v>11</v>
      </c>
      <c r="B227" s="50" t="s">
        <v>42</v>
      </c>
      <c r="C227" s="94">
        <v>21.89</v>
      </c>
      <c r="D227" s="52"/>
      <c r="E227" s="52"/>
      <c r="F227" s="94">
        <v>21.89</v>
      </c>
      <c r="G227" s="58">
        <v>390.74</v>
      </c>
      <c r="H227" s="58">
        <v>3.26</v>
      </c>
      <c r="I227" s="179">
        <v>1.19</v>
      </c>
      <c r="J227" s="50">
        <v>26.048999999999999</v>
      </c>
      <c r="Q227" s="18"/>
      <c r="R227" s="52"/>
      <c r="S227" s="38"/>
      <c r="T227" s="18"/>
    </row>
    <row r="228" spans="1:26">
      <c r="A228" s="1">
        <f t="shared" si="21"/>
        <v>12</v>
      </c>
      <c r="B228" s="50" t="s">
        <v>214</v>
      </c>
      <c r="C228" s="94">
        <v>21.05</v>
      </c>
      <c r="D228" s="52" t="s">
        <v>215</v>
      </c>
      <c r="E228" s="52"/>
      <c r="F228" s="94">
        <v>21.888000000000002</v>
      </c>
      <c r="G228" s="58">
        <v>390.7</v>
      </c>
      <c r="H228" s="58">
        <v>3.26</v>
      </c>
      <c r="I228" s="179">
        <v>1.19</v>
      </c>
      <c r="J228" s="50">
        <v>26.047000000000001</v>
      </c>
      <c r="Q228" s="18"/>
      <c r="R228" s="52"/>
      <c r="S228" s="52"/>
      <c r="T228" s="18"/>
    </row>
    <row r="229" spans="1:26">
      <c r="A229" s="1">
        <f t="shared" si="21"/>
        <v>13</v>
      </c>
      <c r="B229" s="50" t="s">
        <v>244</v>
      </c>
      <c r="C229" s="94">
        <v>18.946999999999999</v>
      </c>
      <c r="D229" s="52">
        <v>52.46</v>
      </c>
      <c r="E229" s="52"/>
      <c r="F229" s="94">
        <v>21.861000000000001</v>
      </c>
      <c r="G229" s="58">
        <v>390.23</v>
      </c>
      <c r="H229" s="58">
        <v>3.25</v>
      </c>
      <c r="I229" s="179">
        <v>1.19</v>
      </c>
      <c r="J229" s="50">
        <v>26.015000000000001</v>
      </c>
    </row>
    <row r="230" spans="1:26">
      <c r="A230" s="1">
        <f t="shared" si="21"/>
        <v>14</v>
      </c>
      <c r="B230" s="50" t="s">
        <v>172</v>
      </c>
      <c r="C230" s="94">
        <v>17.972999999999999</v>
      </c>
      <c r="D230" s="52">
        <v>41.34</v>
      </c>
      <c r="E230" s="52">
        <v>85.92</v>
      </c>
      <c r="F230" s="94">
        <v>20.747</v>
      </c>
      <c r="G230" s="58">
        <v>370.33</v>
      </c>
      <c r="H230" s="58">
        <v>3.09</v>
      </c>
      <c r="I230" s="179">
        <v>1.19</v>
      </c>
      <c r="J230" s="50">
        <v>24.689</v>
      </c>
    </row>
    <row r="231" spans="1:26">
      <c r="A231" s="1">
        <f t="shared" si="21"/>
        <v>15</v>
      </c>
      <c r="B231" s="50" t="s">
        <v>308</v>
      </c>
      <c r="C231" s="94">
        <v>17.809999999999999</v>
      </c>
      <c r="D231" s="52">
        <v>493.2</v>
      </c>
      <c r="E231" s="52"/>
      <c r="F231" s="94">
        <v>20.55</v>
      </c>
      <c r="G231" s="58">
        <v>366.82</v>
      </c>
      <c r="H231" s="58">
        <v>3.06</v>
      </c>
      <c r="I231" s="1">
        <v>1.19</v>
      </c>
      <c r="J231" s="50">
        <v>24.454999999999998</v>
      </c>
    </row>
    <row r="232" spans="1:26">
      <c r="A232" s="1">
        <f t="shared" si="21"/>
        <v>16</v>
      </c>
      <c r="B232" s="50" t="s">
        <v>82</v>
      </c>
      <c r="C232" s="94">
        <v>15.36</v>
      </c>
      <c r="D232" s="104">
        <v>70.319999999999993</v>
      </c>
      <c r="E232" s="104">
        <v>168.99</v>
      </c>
      <c r="F232" s="50">
        <v>20.206</v>
      </c>
      <c r="G232" s="58">
        <v>360.67</v>
      </c>
      <c r="H232" s="58">
        <v>3.01</v>
      </c>
      <c r="I232" s="1">
        <v>1.19</v>
      </c>
      <c r="J232" s="50">
        <v>24.045000000000002</v>
      </c>
    </row>
    <row r="233" spans="1:26">
      <c r="C233" s="32"/>
      <c r="D233" s="12"/>
      <c r="E233" s="12"/>
      <c r="F233" s="32"/>
      <c r="G233" s="32"/>
      <c r="H233" s="178"/>
    </row>
    <row r="234" spans="1:26">
      <c r="C234" s="81"/>
      <c r="F234" s="81"/>
      <c r="G234" s="51"/>
      <c r="H234" s="121"/>
      <c r="J234" s="2"/>
    </row>
    <row r="235" spans="1:26">
      <c r="C235" s="32" t="s">
        <v>309</v>
      </c>
      <c r="F235" s="32"/>
      <c r="G235" s="12"/>
      <c r="H235" s="122"/>
    </row>
    <row r="237" spans="1:26">
      <c r="B237" s="32"/>
      <c r="C237" s="98" t="s">
        <v>300</v>
      </c>
      <c r="D237" s="52" t="s">
        <v>301</v>
      </c>
      <c r="E237" s="52" t="s">
        <v>302</v>
      </c>
      <c r="F237" s="98" t="s">
        <v>303</v>
      </c>
      <c r="G237" s="59" t="s">
        <v>36</v>
      </c>
      <c r="H237" s="59" t="s">
        <v>36</v>
      </c>
      <c r="I237" s="179" t="s">
        <v>304</v>
      </c>
      <c r="J237" s="98" t="s">
        <v>305</v>
      </c>
    </row>
    <row r="238" spans="1:26">
      <c r="B238" s="32"/>
      <c r="C238" s="98"/>
      <c r="D238" s="52"/>
      <c r="E238" s="52"/>
      <c r="F238" s="98"/>
      <c r="G238" s="59" t="s">
        <v>56</v>
      </c>
      <c r="H238" s="59" t="s">
        <v>54</v>
      </c>
      <c r="I238" s="179" t="s">
        <v>306</v>
      </c>
      <c r="J238" s="32" t="s">
        <v>72</v>
      </c>
    </row>
    <row r="239" spans="1:26">
      <c r="B239" s="32"/>
      <c r="C239" s="98"/>
      <c r="D239" s="52"/>
      <c r="E239" s="52"/>
      <c r="F239" s="98"/>
      <c r="G239" s="59"/>
      <c r="H239" s="59"/>
      <c r="I239" s="179"/>
      <c r="J239" s="32"/>
      <c r="M239" s="132"/>
    </row>
    <row r="240" spans="1:26">
      <c r="A240" s="1">
        <v>1</v>
      </c>
      <c r="B240" s="32" t="s">
        <v>126</v>
      </c>
      <c r="C240" s="98">
        <v>8.5</v>
      </c>
      <c r="D240" s="52"/>
      <c r="E240" s="52"/>
      <c r="F240" s="98">
        <v>8.5</v>
      </c>
      <c r="G240" s="59">
        <v>151.72999999999999</v>
      </c>
      <c r="H240" s="59">
        <v>1.26</v>
      </c>
      <c r="I240" s="179">
        <v>1.19</v>
      </c>
      <c r="J240" s="32">
        <v>10.115</v>
      </c>
      <c r="Z240" s="15"/>
    </row>
    <row r="241" spans="1:26">
      <c r="A241" s="1">
        <f>A240+1</f>
        <v>2</v>
      </c>
      <c r="B241" s="32" t="s">
        <v>310</v>
      </c>
      <c r="C241" s="98">
        <v>8.8070000000000004</v>
      </c>
      <c r="D241" s="52"/>
      <c r="E241" s="52">
        <v>163.06</v>
      </c>
      <c r="F241" s="98">
        <v>8.9760000000000009</v>
      </c>
      <c r="G241" s="59">
        <v>160.22</v>
      </c>
      <c r="H241" s="59">
        <v>1.36</v>
      </c>
      <c r="I241" s="179">
        <v>1.19</v>
      </c>
      <c r="J241" s="98">
        <v>10.680999999999999</v>
      </c>
      <c r="Z241" s="15"/>
    </row>
    <row r="242" spans="1:26">
      <c r="A242" s="1">
        <f t="shared" ref="A242:A253" si="22">A241+1</f>
        <v>3</v>
      </c>
      <c r="B242" s="32" t="s">
        <v>87</v>
      </c>
      <c r="C242" s="98">
        <v>7.8</v>
      </c>
      <c r="D242" s="52">
        <v>28.8</v>
      </c>
      <c r="E242" s="52"/>
      <c r="F242" s="98">
        <v>9.4</v>
      </c>
      <c r="G242" s="59">
        <v>167.79</v>
      </c>
      <c r="H242" s="59">
        <v>1.4</v>
      </c>
      <c r="I242" s="179">
        <v>1.19</v>
      </c>
      <c r="J242" s="32">
        <v>11.186</v>
      </c>
      <c r="Z242" s="15"/>
    </row>
    <row r="243" spans="1:26">
      <c r="A243" s="1">
        <f t="shared" si="22"/>
        <v>4</v>
      </c>
      <c r="B243" s="32" t="s">
        <v>124</v>
      </c>
      <c r="C243" s="98">
        <v>6.89</v>
      </c>
      <c r="D243" s="52">
        <v>41.04</v>
      </c>
      <c r="E243" s="52">
        <v>89.51</v>
      </c>
      <c r="F243" s="98">
        <v>9.6669999999999998</v>
      </c>
      <c r="G243" s="59">
        <v>172.56</v>
      </c>
      <c r="H243" s="59">
        <v>1.44</v>
      </c>
      <c r="I243" s="179">
        <v>1.19</v>
      </c>
      <c r="J243" s="32">
        <v>11.504</v>
      </c>
      <c r="Z243" s="15"/>
    </row>
    <row r="244" spans="1:26">
      <c r="A244" s="1">
        <f t="shared" si="22"/>
        <v>5</v>
      </c>
      <c r="B244" s="32" t="s">
        <v>12</v>
      </c>
      <c r="C244" s="98">
        <v>8.5500000000000007</v>
      </c>
      <c r="D244" s="52">
        <v>16.190000000000001</v>
      </c>
      <c r="E244" s="52">
        <v>42.95</v>
      </c>
      <c r="F244" s="98">
        <v>9.6880000000000006</v>
      </c>
      <c r="G244" s="59">
        <v>172.93</v>
      </c>
      <c r="H244" s="59">
        <v>1.44</v>
      </c>
      <c r="I244" s="179">
        <v>1.19</v>
      </c>
      <c r="J244" s="32">
        <v>11.529</v>
      </c>
      <c r="Z244" s="15"/>
    </row>
    <row r="245" spans="1:26">
      <c r="A245" s="1">
        <f t="shared" si="22"/>
        <v>6</v>
      </c>
      <c r="B245" s="32" t="s">
        <v>133</v>
      </c>
      <c r="C245" s="98">
        <v>8.7899999999999991</v>
      </c>
      <c r="D245" s="52">
        <v>16.8</v>
      </c>
      <c r="E245" s="52"/>
      <c r="F245" s="98">
        <v>9.7230000000000008</v>
      </c>
      <c r="G245" s="51">
        <v>173.56</v>
      </c>
      <c r="H245" s="52">
        <v>1.45</v>
      </c>
      <c r="I245" s="1">
        <v>1.19</v>
      </c>
      <c r="J245" s="98">
        <v>11.57</v>
      </c>
      <c r="Z245" s="15"/>
    </row>
    <row r="246" spans="1:26">
      <c r="A246" s="1">
        <f t="shared" si="22"/>
        <v>7</v>
      </c>
      <c r="B246" s="32" t="s">
        <v>47</v>
      </c>
      <c r="C246" s="98">
        <v>7.72</v>
      </c>
      <c r="D246" s="52">
        <v>27.09</v>
      </c>
      <c r="E246" s="52">
        <v>90.17</v>
      </c>
      <c r="F246" s="98">
        <v>9.7260000000000009</v>
      </c>
      <c r="G246" s="51">
        <v>173.61</v>
      </c>
      <c r="H246" s="52">
        <v>1.45</v>
      </c>
      <c r="I246" s="1">
        <v>1.19</v>
      </c>
      <c r="J246" s="32">
        <v>11.574</v>
      </c>
      <c r="Z246" s="15"/>
    </row>
    <row r="247" spans="1:26">
      <c r="A247" s="1">
        <f t="shared" si="22"/>
        <v>8</v>
      </c>
      <c r="B247" s="32" t="s">
        <v>155</v>
      </c>
      <c r="C247" s="98">
        <v>8.01</v>
      </c>
      <c r="D247" s="52">
        <v>31.83</v>
      </c>
      <c r="F247" s="98">
        <v>9.7780000000000005</v>
      </c>
      <c r="G247" s="51">
        <v>174.54</v>
      </c>
      <c r="H247" s="52">
        <v>1.45</v>
      </c>
      <c r="I247" s="1">
        <v>1.19</v>
      </c>
      <c r="J247" s="32">
        <v>11.635999999999999</v>
      </c>
      <c r="Z247" s="15"/>
    </row>
    <row r="248" spans="1:26">
      <c r="A248" s="1">
        <f t="shared" si="22"/>
        <v>9</v>
      </c>
      <c r="B248" s="32" t="s">
        <v>141</v>
      </c>
      <c r="C248" s="98">
        <v>7.4930000000000003</v>
      </c>
      <c r="D248" s="52">
        <v>32.700000000000003</v>
      </c>
      <c r="E248" s="52">
        <v>95.7</v>
      </c>
      <c r="F248" s="98">
        <v>9.8409999999999993</v>
      </c>
      <c r="G248" s="59">
        <v>175.66</v>
      </c>
      <c r="H248" s="59">
        <v>1.46</v>
      </c>
      <c r="I248" s="1">
        <v>1.19</v>
      </c>
      <c r="J248" s="32">
        <v>11.711</v>
      </c>
      <c r="Z248" s="15"/>
    </row>
    <row r="249" spans="1:26">
      <c r="A249" s="1">
        <f t="shared" si="22"/>
        <v>10</v>
      </c>
      <c r="B249" s="32" t="s">
        <v>38</v>
      </c>
      <c r="C249" s="98">
        <v>4.2549999999999999</v>
      </c>
      <c r="D249" s="52">
        <v>86.25</v>
      </c>
      <c r="E249" s="52">
        <v>165.89</v>
      </c>
      <c r="F249" s="98">
        <v>9.968</v>
      </c>
      <c r="G249" s="59">
        <v>177.94</v>
      </c>
      <c r="H249" s="59">
        <v>1.48</v>
      </c>
      <c r="I249" s="1">
        <v>1.19</v>
      </c>
      <c r="J249" s="32">
        <v>11.862</v>
      </c>
      <c r="Z249" s="15"/>
    </row>
    <row r="250" spans="1:26">
      <c r="A250" s="1">
        <f t="shared" si="22"/>
        <v>11</v>
      </c>
      <c r="B250" s="32" t="s">
        <v>311</v>
      </c>
      <c r="C250" s="32">
        <v>7.4409999999999998</v>
      </c>
      <c r="D250" s="52">
        <v>32.549999999999997</v>
      </c>
      <c r="E250" s="52">
        <v>108.32</v>
      </c>
      <c r="F250" s="32">
        <v>9.9939999999999998</v>
      </c>
      <c r="G250" s="59">
        <v>178.4</v>
      </c>
      <c r="H250" s="59">
        <v>1.49</v>
      </c>
      <c r="I250" s="1">
        <v>1.19</v>
      </c>
      <c r="J250" s="2">
        <v>11.893000000000001</v>
      </c>
      <c r="Z250" s="15"/>
    </row>
    <row r="251" spans="1:26">
      <c r="A251" s="1">
        <f t="shared" si="22"/>
        <v>12</v>
      </c>
      <c r="B251" s="32" t="s">
        <v>129</v>
      </c>
      <c r="C251" s="32">
        <v>6.1719999999999997</v>
      </c>
      <c r="D251" s="1" t="s">
        <v>130</v>
      </c>
      <c r="F251" s="32">
        <v>10.019</v>
      </c>
      <c r="G251" s="59">
        <v>178.84</v>
      </c>
      <c r="H251" s="59">
        <v>1.49</v>
      </c>
      <c r="I251" s="1">
        <v>1.19</v>
      </c>
      <c r="J251" s="2">
        <v>11.923</v>
      </c>
      <c r="Z251" s="15"/>
    </row>
    <row r="252" spans="1:26">
      <c r="A252" s="1">
        <f t="shared" si="22"/>
        <v>13</v>
      </c>
      <c r="B252" s="32" t="s">
        <v>27</v>
      </c>
      <c r="C252" s="32">
        <v>8.9260000000000002</v>
      </c>
      <c r="D252" s="52">
        <v>15.66</v>
      </c>
      <c r="E252" s="52">
        <v>42.57</v>
      </c>
      <c r="F252" s="32">
        <v>10.032999999999999</v>
      </c>
      <c r="G252" s="59">
        <v>179.08</v>
      </c>
      <c r="H252" s="59">
        <v>1.49</v>
      </c>
      <c r="I252" s="1">
        <v>1.19</v>
      </c>
      <c r="J252" s="2">
        <v>11.939</v>
      </c>
      <c r="Z252" s="15"/>
    </row>
    <row r="253" spans="1:26">
      <c r="A253" s="1">
        <f t="shared" si="22"/>
        <v>14</v>
      </c>
      <c r="B253" s="32" t="s">
        <v>160</v>
      </c>
      <c r="C253" s="98">
        <v>8.8000000000000007</v>
      </c>
      <c r="D253" s="52">
        <v>23</v>
      </c>
      <c r="F253" s="32">
        <v>10.077999999999999</v>
      </c>
      <c r="G253" s="59">
        <v>179.88</v>
      </c>
      <c r="H253" s="59">
        <v>1.5</v>
      </c>
      <c r="I253" s="1">
        <v>1.19</v>
      </c>
      <c r="J253" s="2">
        <v>11.993</v>
      </c>
      <c r="Z253" s="15"/>
    </row>
    <row r="254" spans="1:26">
      <c r="Z254" s="15"/>
    </row>
    <row r="255" spans="1:26">
      <c r="A255" s="18"/>
      <c r="Z255" s="15"/>
    </row>
    <row r="256" spans="1:26">
      <c r="A256" s="18"/>
      <c r="B256" s="32"/>
      <c r="C256" s="98"/>
      <c r="D256" s="52"/>
      <c r="E256" s="52"/>
      <c r="F256" s="32"/>
      <c r="G256" s="59"/>
      <c r="H256" s="59"/>
      <c r="Z256" s="15"/>
    </row>
    <row r="257" spans="1:26">
      <c r="A257" s="18"/>
      <c r="B257" s="32"/>
      <c r="C257" s="98"/>
      <c r="D257" s="52"/>
      <c r="E257" s="52"/>
      <c r="F257" s="32"/>
      <c r="G257" s="59"/>
      <c r="H257" s="59"/>
      <c r="Z257" s="15"/>
    </row>
    <row r="258" spans="1:26">
      <c r="A258" s="18"/>
      <c r="B258" s="32"/>
      <c r="C258" s="32"/>
      <c r="D258" s="52"/>
      <c r="E258" s="52"/>
      <c r="F258" s="32"/>
      <c r="G258" s="59"/>
      <c r="H258" s="59"/>
      <c r="Z258" s="15"/>
    </row>
    <row r="259" spans="1:26">
      <c r="A259" s="18"/>
      <c r="Z259" s="15"/>
    </row>
    <row r="260" spans="1:26">
      <c r="A260" s="18"/>
      <c r="B260" s="32"/>
      <c r="C260" s="32"/>
      <c r="D260" s="52"/>
      <c r="E260" s="52"/>
      <c r="F260" s="32"/>
      <c r="G260" s="59"/>
      <c r="H260" s="59"/>
      <c r="Z260" s="15"/>
    </row>
    <row r="261" spans="1:26">
      <c r="A261" s="18"/>
      <c r="B261" s="32"/>
      <c r="C261" s="32"/>
      <c r="D261" s="52"/>
      <c r="F261" s="32"/>
      <c r="G261" s="59"/>
      <c r="H261" s="59"/>
      <c r="Z261" s="15"/>
    </row>
    <row r="262" spans="1:26">
      <c r="A262" s="18"/>
      <c r="B262" s="117"/>
      <c r="Z262" s="15"/>
    </row>
    <row r="263" spans="1:26">
      <c r="A263" s="18"/>
      <c r="Z263" s="15"/>
    </row>
    <row r="264" spans="1:26">
      <c r="A264" s="18"/>
      <c r="Z264" s="15"/>
    </row>
    <row r="265" spans="1:26">
      <c r="A265" s="18"/>
      <c r="Z265" s="15"/>
    </row>
    <row r="266" spans="1:26">
      <c r="Z266" s="15"/>
    </row>
    <row r="267" spans="1:26">
      <c r="Z267" s="15"/>
    </row>
    <row r="268" spans="1:26">
      <c r="Z268" s="15"/>
    </row>
    <row r="269" spans="1:26">
      <c r="Z269" s="15"/>
    </row>
    <row r="270" spans="1:26">
      <c r="F270" s="160"/>
      <c r="G270" s="52"/>
      <c r="H270" s="52"/>
      <c r="Z270" s="15"/>
    </row>
    <row r="271" spans="1:26">
      <c r="Z271" s="15"/>
    </row>
    <row r="272" spans="1:26">
      <c r="G272" s="52"/>
      <c r="H272" s="52"/>
      <c r="Z272" s="15"/>
    </row>
    <row r="273" spans="26:26">
      <c r="Z273" s="15"/>
    </row>
    <row r="274" spans="26:26">
      <c r="Z274" s="15"/>
    </row>
    <row r="275" spans="26:26">
      <c r="Z275" s="15"/>
    </row>
    <row r="276" spans="26:26">
      <c r="Z276" s="15"/>
    </row>
    <row r="277" spans="26:26">
      <c r="Z277" s="15"/>
    </row>
    <row r="278" spans="26:26">
      <c r="Z278" s="15"/>
    </row>
    <row r="279" spans="26:26">
      <c r="Z279" s="15"/>
    </row>
    <row r="280" spans="26:26">
      <c r="Z280" s="15"/>
    </row>
    <row r="281" spans="26:26">
      <c r="Z281" s="15"/>
    </row>
  </sheetData>
  <phoneticPr fontId="0" type="noConversion"/>
  <pageMargins left="0.78749999999999998" right="0.78749999999999998" top="0.78749999999999998" bottom="0.78749999999999998" header="9.8611111111111122E-2" footer="9.8611111111111122E-2"/>
  <pageSetup paperSize="9" orientation="portrait" useFirstPageNumber="1" horizontalDpi="300" verticalDpi="300" r:id="rId1"/>
  <headerFooter alignWithMargins="0">
    <oddHeader>&amp;C&amp;"Times New Roman,Regular"&amp;12&amp;A</oddHeader>
    <oddFooter>&amp;C&amp;"Times New Roman,Regular"&amp;12Seite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O53"/>
  <sheetViews>
    <sheetView workbookViewId="0">
      <selection sqref="A1:O50"/>
    </sheetView>
  </sheetViews>
  <sheetFormatPr baseColWidth="10" defaultRowHeight="13.2"/>
  <cols>
    <col min="1" max="1" width="14.33203125" style="1" customWidth="1"/>
    <col min="2" max="2" width="12.5546875" style="1" customWidth="1"/>
    <col min="3" max="3" width="11.5546875" style="1"/>
    <col min="4" max="4" width="11.44140625" style="1" customWidth="1"/>
    <col min="5" max="5" width="8.88671875" style="1" customWidth="1"/>
    <col min="6" max="6" width="11.5546875" style="1"/>
    <col min="7" max="7" width="8.88671875" style="1" customWidth="1"/>
    <col min="8" max="8" width="13.109375" style="1" customWidth="1"/>
    <col min="9" max="9" width="11.6640625" style="1" customWidth="1"/>
    <col min="10" max="16384" width="11.5546875" style="1"/>
  </cols>
  <sheetData>
    <row r="1" spans="2:15">
      <c r="B1" s="2"/>
      <c r="C1" s="2"/>
      <c r="D1" s="2"/>
      <c r="F1" s="2"/>
      <c r="L1" s="2"/>
      <c r="O1" s="2"/>
    </row>
    <row r="2" spans="2:15">
      <c r="B2" s="2"/>
      <c r="C2" s="2"/>
      <c r="F2" s="2"/>
      <c r="G2" s="2"/>
      <c r="I2" s="2"/>
      <c r="J2" s="2"/>
      <c r="L2" s="2"/>
      <c r="O2" s="15"/>
    </row>
    <row r="3" spans="2:15">
      <c r="B3" s="2"/>
      <c r="C3" s="2"/>
      <c r="D3" s="2"/>
      <c r="F3" s="2"/>
      <c r="G3" s="2"/>
      <c r="I3" s="2"/>
      <c r="J3" s="2"/>
      <c r="L3" s="2"/>
      <c r="M3" s="2"/>
      <c r="O3" s="2"/>
    </row>
    <row r="5" spans="2:15">
      <c r="B5" s="38"/>
      <c r="C5" s="38"/>
      <c r="D5" s="38"/>
      <c r="F5" s="38"/>
      <c r="G5" s="38"/>
      <c r="I5" s="38"/>
      <c r="J5" s="38"/>
      <c r="L5" s="38"/>
      <c r="M5" s="38"/>
      <c r="O5" s="38"/>
    </row>
    <row r="6" spans="2:15">
      <c r="B6" s="38"/>
      <c r="C6" s="38"/>
      <c r="D6" s="38"/>
      <c r="F6" s="38"/>
      <c r="G6" s="38"/>
      <c r="I6" s="38"/>
      <c r="J6" s="38"/>
      <c r="L6" s="38"/>
      <c r="M6" s="38"/>
      <c r="O6" s="38"/>
    </row>
    <row r="7" spans="2:15">
      <c r="B7" s="38"/>
      <c r="C7" s="38"/>
      <c r="D7" s="31"/>
      <c r="F7" s="38"/>
      <c r="G7" s="38"/>
      <c r="H7" s="7"/>
      <c r="I7" s="38"/>
      <c r="J7" s="38"/>
      <c r="L7" s="38"/>
      <c r="M7" s="38"/>
      <c r="N7" s="7"/>
      <c r="O7" s="38"/>
    </row>
    <row r="8" spans="2:15">
      <c r="B8" s="38"/>
      <c r="C8" s="38"/>
      <c r="D8" s="31"/>
      <c r="F8" s="38"/>
      <c r="G8" s="38"/>
      <c r="H8" s="7"/>
      <c r="I8" s="38"/>
      <c r="J8" s="38"/>
      <c r="L8" s="38"/>
      <c r="M8" s="38"/>
      <c r="N8" s="7"/>
      <c r="O8" s="38"/>
    </row>
    <row r="9" spans="2:15">
      <c r="B9" s="38"/>
      <c r="C9" s="38"/>
      <c r="D9" s="31"/>
      <c r="F9" s="38"/>
      <c r="G9" s="38"/>
      <c r="H9" s="7"/>
      <c r="I9" s="38"/>
      <c r="J9" s="38"/>
      <c r="L9" s="38"/>
      <c r="M9" s="38"/>
      <c r="N9" s="7"/>
      <c r="O9" s="38"/>
    </row>
    <row r="10" spans="2:15">
      <c r="B10" s="30"/>
      <c r="C10" s="30"/>
      <c r="D10" s="30"/>
      <c r="F10" s="38"/>
      <c r="G10" s="30"/>
      <c r="H10" s="7"/>
      <c r="I10" s="38"/>
      <c r="J10" s="38"/>
      <c r="L10" s="30"/>
      <c r="M10" s="30"/>
      <c r="N10" s="7"/>
      <c r="O10" s="38"/>
    </row>
    <row r="11" spans="2:15">
      <c r="B11" s="30"/>
      <c r="C11" s="30"/>
      <c r="D11" s="30"/>
      <c r="F11" s="38"/>
      <c r="G11" s="30"/>
      <c r="I11" s="38"/>
      <c r="J11" s="38"/>
      <c r="L11" s="30"/>
      <c r="M11" s="30"/>
      <c r="O11" s="38"/>
    </row>
    <row r="12" spans="2:15">
      <c r="B12" s="30"/>
      <c r="C12" s="30"/>
      <c r="D12" s="30"/>
      <c r="F12" s="38"/>
      <c r="G12" s="30"/>
      <c r="I12" s="38"/>
      <c r="J12" s="38"/>
      <c r="L12" s="30"/>
      <c r="M12" s="30"/>
      <c r="O12" s="38"/>
    </row>
    <row r="13" spans="2:15">
      <c r="B13" s="30"/>
      <c r="C13" s="30"/>
      <c r="D13" s="30"/>
      <c r="F13" s="38"/>
      <c r="G13" s="30"/>
      <c r="I13" s="38"/>
      <c r="J13" s="38"/>
      <c r="L13" s="30"/>
      <c r="M13" s="30"/>
      <c r="O13" s="38"/>
    </row>
    <row r="14" spans="2:15">
      <c r="B14" s="30"/>
      <c r="C14" s="30"/>
      <c r="D14" s="30"/>
      <c r="F14" s="38"/>
      <c r="G14" s="30"/>
      <c r="I14" s="38"/>
      <c r="J14" s="38"/>
      <c r="L14" s="30"/>
      <c r="M14" s="30"/>
      <c r="O14" s="38"/>
    </row>
    <row r="15" spans="2:15">
      <c r="B15" s="30"/>
      <c r="C15" s="30"/>
      <c r="D15" s="30"/>
      <c r="F15" s="38"/>
      <c r="G15" s="30"/>
      <c r="I15" s="38"/>
      <c r="J15" s="38"/>
      <c r="L15" s="30"/>
      <c r="M15" s="30"/>
      <c r="O15" s="38"/>
    </row>
    <row r="16" spans="2:15">
      <c r="B16" s="30"/>
      <c r="C16" s="30"/>
      <c r="D16" s="30"/>
      <c r="F16" s="38"/>
      <c r="G16" s="30"/>
      <c r="I16" s="38"/>
      <c r="J16" s="38"/>
      <c r="L16" s="30"/>
      <c r="M16" s="30"/>
      <c r="O16" s="38"/>
    </row>
    <row r="17" spans="2:15">
      <c r="B17" s="30"/>
      <c r="C17" s="30"/>
      <c r="D17" s="30"/>
      <c r="F17" s="38"/>
      <c r="G17" s="30"/>
      <c r="I17" s="38"/>
      <c r="J17" s="38"/>
      <c r="L17" s="30"/>
      <c r="M17" s="30"/>
      <c r="O17" s="38"/>
    </row>
    <row r="18" spans="2:15">
      <c r="B18" s="30"/>
      <c r="C18" s="30"/>
      <c r="D18" s="30"/>
      <c r="F18" s="38"/>
      <c r="G18" s="30"/>
      <c r="I18" s="38"/>
      <c r="J18" s="38"/>
      <c r="L18" s="30"/>
      <c r="M18" s="30"/>
      <c r="O18" s="38"/>
    </row>
    <row r="19" spans="2:15">
      <c r="B19" s="30"/>
      <c r="C19" s="30"/>
      <c r="D19" s="30"/>
      <c r="F19" s="38"/>
      <c r="G19" s="30"/>
      <c r="I19" s="38"/>
      <c r="J19" s="38"/>
      <c r="L19" s="30"/>
      <c r="M19" s="30"/>
      <c r="O19" s="38"/>
    </row>
    <row r="20" spans="2:15">
      <c r="B20" s="30"/>
      <c r="C20" s="30"/>
      <c r="D20" s="30"/>
      <c r="F20" s="38"/>
      <c r="G20" s="30"/>
      <c r="I20" s="38"/>
      <c r="J20" s="38"/>
      <c r="L20" s="30"/>
      <c r="M20" s="30"/>
      <c r="O20" s="38"/>
    </row>
    <row r="21" spans="2:15">
      <c r="B21" s="30"/>
      <c r="C21" s="30"/>
      <c r="D21" s="30"/>
      <c r="F21" s="38"/>
      <c r="G21" s="30"/>
      <c r="I21" s="38"/>
      <c r="J21" s="38"/>
      <c r="L21" s="30"/>
      <c r="M21" s="30"/>
      <c r="O21" s="38"/>
    </row>
    <row r="22" spans="2:15">
      <c r="B22" s="30"/>
      <c r="C22" s="30"/>
      <c r="D22" s="30"/>
      <c r="F22" s="38"/>
      <c r="G22" s="30"/>
      <c r="I22" s="38"/>
      <c r="J22" s="38"/>
      <c r="L22" s="30"/>
      <c r="M22" s="30"/>
      <c r="O22" s="38"/>
    </row>
    <row r="23" spans="2:15">
      <c r="B23" s="30"/>
      <c r="C23" s="30"/>
      <c r="D23" s="30"/>
      <c r="F23" s="38"/>
      <c r="G23" s="30"/>
      <c r="I23" s="38"/>
      <c r="J23" s="38"/>
      <c r="L23" s="30"/>
      <c r="M23" s="30"/>
      <c r="O23" s="38"/>
    </row>
    <row r="24" spans="2:15">
      <c r="B24" s="30"/>
      <c r="C24" s="30"/>
      <c r="D24" s="30"/>
      <c r="F24" s="38"/>
      <c r="G24" s="30"/>
      <c r="I24" s="38"/>
      <c r="J24" s="38"/>
      <c r="L24" s="30"/>
      <c r="M24" s="30"/>
      <c r="O24" s="38"/>
    </row>
    <row r="25" spans="2:15">
      <c r="B25" s="30"/>
      <c r="C25" s="30"/>
      <c r="D25" s="30"/>
      <c r="F25" s="38"/>
      <c r="G25" s="30"/>
      <c r="I25" s="38"/>
      <c r="J25" s="38"/>
      <c r="L25" s="30"/>
      <c r="M25" s="30"/>
      <c r="O25" s="38"/>
    </row>
    <row r="26" spans="2:15">
      <c r="B26" s="30"/>
      <c r="C26" s="30"/>
      <c r="D26" s="30"/>
      <c r="F26" s="38"/>
      <c r="G26" s="30"/>
      <c r="I26" s="38"/>
      <c r="J26" s="38"/>
      <c r="L26" s="30"/>
      <c r="M26" s="30"/>
      <c r="O26" s="38"/>
    </row>
    <row r="27" spans="2:15">
      <c r="B27" s="30"/>
      <c r="C27" s="30"/>
      <c r="D27" s="30"/>
      <c r="F27" s="38"/>
      <c r="G27" s="30"/>
      <c r="I27" s="38"/>
      <c r="J27" s="38"/>
      <c r="L27" s="30"/>
      <c r="M27" s="30"/>
      <c r="O27" s="38"/>
    </row>
    <row r="28" spans="2:15">
      <c r="F28" s="38"/>
      <c r="G28" s="30"/>
      <c r="I28" s="38"/>
      <c r="J28" s="38"/>
      <c r="M28" s="30"/>
      <c r="O28" s="38"/>
    </row>
    <row r="29" spans="2:15">
      <c r="F29" s="38"/>
      <c r="G29" s="30"/>
      <c r="I29" s="38"/>
      <c r="J29" s="38"/>
      <c r="M29" s="30"/>
      <c r="O29" s="38"/>
    </row>
    <row r="30" spans="2:15">
      <c r="I30" s="38"/>
      <c r="J30" s="38"/>
      <c r="L30" s="2"/>
      <c r="M30" s="30"/>
      <c r="O30" s="28"/>
    </row>
    <row r="31" spans="2:15">
      <c r="D31" s="2"/>
      <c r="I31" s="45"/>
      <c r="J31" s="38"/>
      <c r="M31" s="30"/>
      <c r="O31" s="28"/>
    </row>
    <row r="33" spans="1:15">
      <c r="A33" s="41"/>
      <c r="B33" s="38"/>
      <c r="C33" s="38"/>
      <c r="D33" s="38"/>
      <c r="F33" s="38"/>
      <c r="G33" s="38"/>
      <c r="I33" s="38"/>
      <c r="J33" s="38"/>
      <c r="L33" s="38"/>
      <c r="M33" s="38"/>
      <c r="O33" s="27"/>
    </row>
    <row r="34" spans="1:15">
      <c r="A34" s="42"/>
      <c r="B34" s="30"/>
      <c r="C34" s="30"/>
      <c r="D34" s="30"/>
      <c r="F34" s="30"/>
      <c r="G34" s="30"/>
      <c r="I34" s="30"/>
      <c r="J34" s="30"/>
      <c r="L34" s="30"/>
      <c r="M34" s="30"/>
    </row>
    <row r="35" spans="1:15">
      <c r="A35" s="43"/>
      <c r="B35" s="44"/>
      <c r="C35" s="38"/>
      <c r="D35" s="44"/>
      <c r="F35" s="44"/>
      <c r="G35" s="44"/>
      <c r="I35" s="44"/>
      <c r="J35" s="44"/>
      <c r="L35" s="38"/>
      <c r="M35" s="44"/>
    </row>
    <row r="37" spans="1:15">
      <c r="A37" s="42"/>
      <c r="B37" s="29"/>
      <c r="C37" s="29"/>
      <c r="D37" s="29"/>
      <c r="F37" s="29"/>
      <c r="G37" s="29"/>
      <c r="I37" s="29"/>
      <c r="J37" s="29"/>
      <c r="L37" s="46"/>
      <c r="M37" s="29"/>
    </row>
    <row r="38" spans="1:15">
      <c r="C38" s="7"/>
      <c r="E38" s="7"/>
    </row>
    <row r="39" spans="1:15">
      <c r="C39" s="7"/>
      <c r="E39" s="7"/>
    </row>
    <row r="40" spans="1:15">
      <c r="C40" s="7"/>
      <c r="E40" s="7"/>
    </row>
    <row r="41" spans="1:15">
      <c r="C41" s="7"/>
      <c r="E41" s="7"/>
    </row>
    <row r="42" spans="1:15">
      <c r="C42" s="7"/>
      <c r="E42" s="7"/>
    </row>
    <row r="43" spans="1:15">
      <c r="C43" s="7"/>
      <c r="E43" s="7"/>
    </row>
    <row r="44" spans="1:15">
      <c r="C44" s="7"/>
      <c r="E44" s="7"/>
    </row>
    <row r="45" spans="1:15">
      <c r="C45" s="7"/>
      <c r="E45" s="7"/>
    </row>
    <row r="46" spans="1:15">
      <c r="C46" s="7"/>
      <c r="E46" s="7"/>
    </row>
    <row r="51" spans="2:14">
      <c r="B51" s="2"/>
      <c r="G51" s="2"/>
      <c r="I51" s="2"/>
      <c r="L51" s="2"/>
      <c r="N51" s="2"/>
    </row>
    <row r="52" spans="2:14">
      <c r="B52" s="2"/>
      <c r="G52" s="2"/>
      <c r="I52" s="2"/>
      <c r="L52" s="2"/>
      <c r="N52" s="2"/>
    </row>
    <row r="53" spans="2:14">
      <c r="B53" s="2"/>
      <c r="G53" s="2"/>
      <c r="I53" s="2"/>
      <c r="L53" s="2"/>
      <c r="N53" s="2"/>
    </row>
  </sheetData>
  <phoneticPr fontId="0" type="noConversion"/>
  <pageMargins left="0.78749999999999998" right="0.78749999999999998" top="0.78749999999999998" bottom="0.78749999999999998" header="9.8611111111111122E-2" footer="9.8611111111111122E-2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Roman,Regular"&amp;12Seite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3.2"/>
  <cols>
    <col min="1" max="16384" width="11.5546875" style="1"/>
  </cols>
  <sheetData/>
  <phoneticPr fontId="0" type="noConversion"/>
  <pageMargins left="0.78749999999999998" right="0.78749999999999998" top="0.78749999999999998" bottom="0.78749999999999998" header="9.8611111111111122E-2" footer="9.8611111111111122E-2"/>
  <pageSetup paperSize="9" firstPageNumber="0" orientation="portrait" horizontalDpi="300" verticalDpi="300"/>
  <headerFooter alignWithMargins="0">
    <oddHeader>&amp;C&amp;"Times New Roman,Regular"&amp;12&amp;A</oddHeader>
    <oddFooter>&amp;C&amp;"Times New Roman,Regular"&amp;12Seite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Preisatlas Fernwärme 1. Quartal 2024</dc:title>
  <dc:creator>Werner Siepe</dc:creator>
  <cp:lastModifiedBy>User</cp:lastModifiedBy>
  <dcterms:created xsi:type="dcterms:W3CDTF">2013-12-12T19:34:55Z</dcterms:created>
  <dcterms:modified xsi:type="dcterms:W3CDTF">2024-06-03T11:30:03Z</dcterms:modified>
</cp:coreProperties>
</file>