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6"/>
  </bookViews>
  <sheets>
    <sheet name="Tabelle1" sheetId="1" r:id="rId1"/>
    <sheet name="Tabelle2" sheetId="2" r:id="rId2"/>
    <sheet name="Tabelle3" sheetId="3" r:id="rId3"/>
  </sheets>
  <calcPr calcId="114210"/>
</workbook>
</file>

<file path=xl/calcChain.xml><?xml version="1.0" encoding="utf-8"?>
<calcChain xmlns="http://schemas.openxmlformats.org/spreadsheetml/2006/main">
  <c r="C190" i="1"/>
  <c r="H194"/>
  <c r="G194"/>
  <c r="F194"/>
  <c r="C194"/>
  <c r="I243"/>
  <c r="I244"/>
  <c r="I245"/>
  <c r="I246"/>
  <c r="I247"/>
  <c r="I248"/>
  <c r="I249"/>
  <c r="I250"/>
  <c r="I251"/>
  <c r="I252"/>
  <c r="I253"/>
  <c r="I254"/>
  <c r="I255"/>
  <c r="I256"/>
  <c r="I241"/>
  <c r="I240"/>
  <c r="I221"/>
  <c r="I222"/>
  <c r="I223"/>
  <c r="I224"/>
  <c r="I225"/>
  <c r="I226"/>
  <c r="I227"/>
  <c r="I228"/>
  <c r="I229"/>
  <c r="I230"/>
  <c r="I231"/>
  <c r="I232"/>
  <c r="I233"/>
  <c r="I234"/>
  <c r="I235"/>
  <c r="C188"/>
  <c r="F188"/>
  <c r="F190"/>
  <c r="G188"/>
  <c r="G190"/>
  <c r="H188"/>
  <c r="H190"/>
  <c r="L190"/>
  <c r="L188"/>
  <c r="H19"/>
  <c r="H15"/>
  <c r="H10"/>
  <c r="H135"/>
  <c r="H179"/>
  <c r="H151"/>
  <c r="H138"/>
  <c r="H130"/>
  <c r="H125"/>
  <c r="H119"/>
  <c r="H108"/>
  <c r="H131"/>
  <c r="H185"/>
  <c r="H184"/>
  <c r="H177"/>
  <c r="H173"/>
  <c r="H169"/>
  <c r="H120"/>
  <c r="H123"/>
  <c r="H126"/>
  <c r="H127"/>
  <c r="H129"/>
  <c r="H133"/>
  <c r="H134"/>
  <c r="H137"/>
  <c r="H141"/>
  <c r="H142"/>
  <c r="H143"/>
  <c r="H146"/>
  <c r="H147"/>
  <c r="H148"/>
  <c r="H149"/>
  <c r="H150"/>
  <c r="H111"/>
  <c r="H107"/>
  <c r="H70"/>
  <c r="H62"/>
  <c r="H61"/>
  <c r="H60"/>
  <c r="H55"/>
  <c r="H54"/>
  <c r="H53"/>
  <c r="H49"/>
  <c r="H39"/>
  <c r="H36"/>
  <c r="H35"/>
  <c r="H34"/>
  <c r="H31"/>
  <c r="H29"/>
  <c r="H73"/>
  <c r="H56"/>
  <c r="H57"/>
  <c r="H40"/>
  <c r="H42"/>
  <c r="H47"/>
  <c r="H50"/>
  <c r="H64"/>
  <c r="H69"/>
  <c r="H72"/>
  <c r="H76"/>
  <c r="H78"/>
  <c r="H79"/>
  <c r="H80"/>
  <c r="H81"/>
  <c r="H83"/>
  <c r="H85"/>
  <c r="H86"/>
  <c r="H92"/>
  <c r="H93"/>
  <c r="H98"/>
  <c r="H100"/>
  <c r="H101"/>
  <c r="H102"/>
  <c r="H103"/>
  <c r="H105"/>
  <c r="H109"/>
  <c r="H114"/>
  <c r="F103"/>
  <c r="I13"/>
  <c r="I16"/>
  <c r="K9"/>
  <c r="I9"/>
  <c r="I8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I107"/>
  <c r="H7"/>
  <c r="H23"/>
  <c r="H25"/>
  <c r="H153"/>
  <c r="H155"/>
  <c r="H157"/>
  <c r="H159"/>
  <c r="H174"/>
  <c r="H176"/>
  <c r="H181"/>
  <c r="H182"/>
  <c r="H183"/>
  <c r="H186"/>
  <c r="H17"/>
  <c r="H20"/>
  <c r="H22"/>
  <c r="H26"/>
  <c r="I127"/>
  <c r="I130"/>
  <c r="I133"/>
  <c r="I153"/>
  <c r="I159"/>
  <c r="I36"/>
  <c r="H3"/>
  <c r="I181"/>
  <c r="I146"/>
  <c r="I134"/>
  <c r="I141"/>
  <c r="I183"/>
  <c r="I93"/>
  <c r="I74"/>
  <c r="I177"/>
  <c r="I142"/>
  <c r="I54"/>
  <c r="I158"/>
  <c r="I19"/>
  <c r="I143"/>
  <c r="I25"/>
  <c r="I155"/>
  <c r="I125"/>
  <c r="I140"/>
  <c r="I120"/>
  <c r="EE46"/>
  <c r="EE47"/>
  <c r="EE48"/>
  <c r="EE49"/>
  <c r="EE51"/>
  <c r="EE52"/>
  <c r="EE53"/>
  <c r="EE54"/>
  <c r="EE55"/>
  <c r="EE56"/>
  <c r="EE57"/>
  <c r="EE58"/>
  <c r="EE59"/>
  <c r="EE60"/>
  <c r="EE61"/>
  <c r="EE62"/>
  <c r="EE63"/>
  <c r="EE64"/>
  <c r="EE65"/>
  <c r="EE66"/>
  <c r="EE67"/>
  <c r="EE68"/>
  <c r="EE69"/>
  <c r="EE70"/>
  <c r="EE71"/>
  <c r="EE72"/>
  <c r="EE73"/>
  <c r="ES73"/>
  <c r="EE74"/>
  <c r="ES74"/>
  <c r="EE75"/>
  <c r="ES75"/>
  <c r="EE76"/>
  <c r="ES76"/>
  <c r="EE77"/>
  <c r="ES77"/>
  <c r="EZ77"/>
  <c r="EE78"/>
  <c r="ES78"/>
  <c r="EZ78"/>
  <c r="EE79"/>
  <c r="ES79"/>
  <c r="EZ79"/>
  <c r="EE80"/>
  <c r="ES80"/>
  <c r="EZ80"/>
  <c r="EE81"/>
  <c r="ES81"/>
  <c r="EZ81"/>
  <c r="EE82"/>
  <c r="ES82"/>
  <c r="EZ82"/>
  <c r="EE83"/>
  <c r="ES83"/>
  <c r="EZ83"/>
  <c r="EE84"/>
  <c r="ES84"/>
  <c r="EZ84"/>
  <c r="EE85"/>
  <c r="ES85"/>
  <c r="EZ85"/>
  <c r="EE86"/>
  <c r="ES86"/>
  <c r="EZ86"/>
  <c r="EE87"/>
  <c r="ES87"/>
  <c r="EZ87"/>
  <c r="EE88"/>
  <c r="ES88"/>
  <c r="EZ88"/>
  <c r="EE89"/>
  <c r="ES89"/>
  <c r="EZ89"/>
  <c r="EE90"/>
  <c r="ES90"/>
  <c r="EZ90"/>
  <c r="EE91"/>
  <c r="ES91"/>
  <c r="EZ91"/>
  <c r="EE92"/>
  <c r="ES92"/>
  <c r="EZ92"/>
  <c r="EE93"/>
  <c r="ES93"/>
  <c r="EZ93"/>
  <c r="EE94"/>
  <c r="ES94"/>
  <c r="EZ94"/>
  <c r="EE95"/>
  <c r="ES95"/>
  <c r="EZ95"/>
  <c r="EE96"/>
  <c r="ES96"/>
  <c r="EZ96"/>
  <c r="EE97"/>
  <c r="ES97"/>
  <c r="EZ97"/>
  <c r="EE98"/>
  <c r="ES98"/>
  <c r="EZ98"/>
  <c r="EE99"/>
  <c r="ES99"/>
  <c r="EZ99"/>
  <c r="EE100"/>
  <c r="ES100"/>
  <c r="EZ100"/>
  <c r="EE101"/>
  <c r="ES101"/>
  <c r="EZ101"/>
  <c r="EE102"/>
  <c r="ES102"/>
  <c r="EZ102"/>
  <c r="EE103"/>
  <c r="ES103"/>
  <c r="EZ103"/>
  <c r="EE104"/>
  <c r="ES104"/>
  <c r="EZ104"/>
  <c r="EE105"/>
  <c r="ES105"/>
  <c r="EZ105"/>
  <c r="EE106"/>
  <c r="ES106"/>
  <c r="EZ106"/>
  <c r="ES107"/>
  <c r="EZ107"/>
  <c r="EE112"/>
  <c r="EE113"/>
  <c r="EE114"/>
  <c r="EE115"/>
  <c r="ES119"/>
  <c r="EZ119"/>
  <c r="ES120"/>
  <c r="EZ120"/>
  <c r="ES121"/>
  <c r="EZ121"/>
  <c r="ES122"/>
  <c r="EZ122"/>
  <c r="ES123"/>
  <c r="EZ123"/>
  <c r="ES124"/>
  <c r="EZ124"/>
  <c r="ES125"/>
  <c r="EZ125"/>
  <c r="ES126"/>
  <c r="EZ126"/>
  <c r="ES127"/>
  <c r="EZ127"/>
  <c r="EZ128"/>
  <c r="ES129"/>
  <c r="EZ129"/>
  <c r="ES130"/>
  <c r="EZ130"/>
  <c r="ES131"/>
  <c r="EZ131"/>
  <c r="ES132"/>
  <c r="EZ132"/>
  <c r="ES133"/>
  <c r="EZ133"/>
  <c r="ES134"/>
  <c r="EZ134"/>
  <c r="ES135"/>
  <c r="EZ135"/>
  <c r="ES136"/>
  <c r="EZ136"/>
  <c r="ES137"/>
  <c r="EZ137"/>
  <c r="ES138"/>
  <c r="EZ138"/>
  <c r="ES139"/>
  <c r="EZ139"/>
  <c r="ES140"/>
  <c r="EZ140"/>
  <c r="ES141"/>
  <c r="EZ141"/>
  <c r="ES142"/>
  <c r="EZ142"/>
  <c r="ES143"/>
  <c r="EZ143"/>
  <c r="ES144"/>
  <c r="EZ144"/>
  <c r="ES145"/>
  <c r="EZ145"/>
  <c r="ES146"/>
  <c r="EZ146"/>
  <c r="ES147"/>
  <c r="EZ147"/>
  <c r="ES148"/>
  <c r="EZ148"/>
  <c r="ES151"/>
  <c r="EZ151"/>
  <c r="ES152"/>
  <c r="EZ152"/>
  <c r="ES153"/>
  <c r="EZ153"/>
  <c r="ES154"/>
  <c r="EZ154"/>
</calcChain>
</file>

<file path=xl/sharedStrings.xml><?xml version="1.0" encoding="utf-8"?>
<sst xmlns="http://schemas.openxmlformats.org/spreadsheetml/2006/main" count="874" uniqueCount="536">
  <si>
    <t>Jahrgang 1955, männlich, ledig, 40 Beitragsjahre, 17,5 Rentenjahre, 2,7 % Abschlag</t>
  </si>
  <si>
    <t>Jahrgang 1965, männlich, ledig, 40 Beitragsjahre, 18,2 Rentenjahre, 7,2 % Abschlag</t>
  </si>
  <si>
    <t>Jahrgang 1975, männlich, ledig, 40 Beitragsjahre, 18,9 Rentenjahre, 7,2 % Abschlag</t>
  </si>
  <si>
    <t>Jahrgang 2005, männlich, leidg, 45 Beitragsjahre, 21 Rentenjahre</t>
  </si>
  <si>
    <t>Jahrgang 2005, männlich, ledig, 40 Beitragsjahre, 21 Rentenjahre, 7,2 % Abschlag</t>
  </si>
  <si>
    <t xml:space="preserve">Nr. </t>
  </si>
  <si>
    <t>Fernwärmeversorger</t>
  </si>
  <si>
    <t>Arbeitspreis (AP)</t>
  </si>
  <si>
    <t>in Cent netto pro kWh</t>
  </si>
  <si>
    <t>Mischpreis (MP)</t>
  </si>
  <si>
    <t>SW Augsburg</t>
  </si>
  <si>
    <t>Vattenfall Berlin</t>
  </si>
  <si>
    <t>SW Bielefeld</t>
  </si>
  <si>
    <t>SW Dresden DREWAG</t>
  </si>
  <si>
    <t>SW Erlangen</t>
  </si>
  <si>
    <t>SW Gießen</t>
  </si>
  <si>
    <t>SWK Kaiserslautern</t>
  </si>
  <si>
    <t>SW Kempen</t>
  </si>
  <si>
    <t>SW Kiel</t>
  </si>
  <si>
    <t>SW Lübeck</t>
  </si>
  <si>
    <t>SW Münster</t>
  </si>
  <si>
    <t>SW Norderstedt</t>
  </si>
  <si>
    <t>EV Oberhausen</t>
  </si>
  <si>
    <t>SW Rostock</t>
  </si>
  <si>
    <t>SW Schwerin</t>
  </si>
  <si>
    <t>WSW Wuppertal</t>
  </si>
  <si>
    <t>SW Erfurt</t>
  </si>
  <si>
    <t>SW Karlsruhe</t>
  </si>
  <si>
    <t>SW Jena-Pößneck</t>
  </si>
  <si>
    <t>in Euro netto pro kW</t>
  </si>
  <si>
    <t>Grundpreis (GP) p.a.</t>
  </si>
  <si>
    <t>Verrechnungspreis</t>
  </si>
  <si>
    <t>in Euro netto p.a.</t>
  </si>
  <si>
    <t>eins energie Chemnitz</t>
  </si>
  <si>
    <t>SW Cottbus</t>
  </si>
  <si>
    <t>FV Niederrhein Dinslaken</t>
  </si>
  <si>
    <t>STEAG Essen</t>
  </si>
  <si>
    <t>SW Esslingen</t>
  </si>
  <si>
    <t>Hamburger Energiewerke</t>
  </si>
  <si>
    <t>Enertec Hameln</t>
  </si>
  <si>
    <t>SW Herten</t>
  </si>
  <si>
    <t>SW Ingolstadt</t>
  </si>
  <si>
    <t>SW Iserlohn</t>
  </si>
  <si>
    <t>SWK Energie Krefeld</t>
  </si>
  <si>
    <t xml:space="preserve">SW Leipzig </t>
  </si>
  <si>
    <t>Fernwärme Mainz</t>
  </si>
  <si>
    <t>SVN Neumünster</t>
  </si>
  <si>
    <t>SW München</t>
  </si>
  <si>
    <t>Energievers. Offenbach</t>
  </si>
  <si>
    <t>EWP Potsdam</t>
  </si>
  <si>
    <t>SW Schweinfurt</t>
  </si>
  <si>
    <t>EnBW Stuttgart</t>
  </si>
  <si>
    <t>ESWE Wiesbaden</t>
  </si>
  <si>
    <t>LSW Wolfsburg</t>
  </si>
  <si>
    <t>SW Haßloch</t>
  </si>
  <si>
    <t>SW Bremen</t>
  </si>
  <si>
    <t>bei 10 kW u. 18.000 kWh</t>
  </si>
  <si>
    <t>STAWAG Aachen</t>
  </si>
  <si>
    <t>SW Bremerhaven</t>
  </si>
  <si>
    <t>SW Willich</t>
  </si>
  <si>
    <t>SW Ratingen</t>
  </si>
  <si>
    <t>SW Quickborn</t>
  </si>
  <si>
    <t>Fernwärme Teltow</t>
  </si>
  <si>
    <t>SW Straubing</t>
  </si>
  <si>
    <t>SW Güstrow</t>
  </si>
  <si>
    <t>SW Wismar</t>
  </si>
  <si>
    <t>SW Strausberg</t>
  </si>
  <si>
    <t>SW Stendal</t>
  </si>
  <si>
    <t>SW Speyer</t>
  </si>
  <si>
    <t>WEVG Salzgitter</t>
  </si>
  <si>
    <t>Vers Pirmasens</t>
  </si>
  <si>
    <t>SW Peine</t>
  </si>
  <si>
    <t>SW Nordhausen</t>
  </si>
  <si>
    <t>Ende 2024</t>
  </si>
  <si>
    <t>Ende Juni 2024</t>
  </si>
  <si>
    <t>Preis gültig bis</t>
  </si>
  <si>
    <t>monatl. Heizkosten</t>
  </si>
  <si>
    <t>SW Witten</t>
  </si>
  <si>
    <t>SW Oranienburg</t>
  </si>
  <si>
    <t>SW Kamp-Lintfort</t>
  </si>
  <si>
    <t>Herzo Herzogenaurach</t>
  </si>
  <si>
    <t>SW Geesthacht</t>
  </si>
  <si>
    <t>SW Eisenhüttenstadt</t>
  </si>
  <si>
    <t>SW Bernburg</t>
  </si>
  <si>
    <t>Magistrat Baunatal</t>
  </si>
  <si>
    <t xml:space="preserve">SW Bad Salzuflen </t>
  </si>
  <si>
    <t>GuWa Börnsen</t>
  </si>
  <si>
    <t>SW Göttingen</t>
  </si>
  <si>
    <t>SW Lemgo</t>
  </si>
  <si>
    <t>SW Neckarsulm</t>
  </si>
  <si>
    <t>SW Werdau</t>
  </si>
  <si>
    <t>SW Wernigerode</t>
  </si>
  <si>
    <t>SW Wertheim</t>
  </si>
  <si>
    <t>FW Marktoberdorf</t>
  </si>
  <si>
    <t>SW Osnabrück</t>
  </si>
  <si>
    <t>SW Elmshorn</t>
  </si>
  <si>
    <t>Ilmenauer Wärmeversorgung</t>
  </si>
  <si>
    <t>Ende Sept. 2024</t>
  </si>
  <si>
    <t>pauschal 247,45 €</t>
  </si>
  <si>
    <t>pauschal 432,75 €</t>
  </si>
  <si>
    <t>pauschal 120 €</t>
  </si>
  <si>
    <t>Ende Sept 2024</t>
  </si>
  <si>
    <t>Gesamt</t>
  </si>
  <si>
    <t>Anzahl der FVU's</t>
  </si>
  <si>
    <t>Durchschnitt</t>
  </si>
  <si>
    <t>SÜC Coburg</t>
  </si>
  <si>
    <t>pauschal 128,88 €</t>
  </si>
  <si>
    <t>pauschal 150,87 €</t>
  </si>
  <si>
    <t>SW Bad Nauheim</t>
  </si>
  <si>
    <t>SW Oberursel</t>
  </si>
  <si>
    <t>SW Stein</t>
  </si>
  <si>
    <t>pauschal 590,40 €</t>
  </si>
  <si>
    <t>SW Bad Reichenhall</t>
  </si>
  <si>
    <t>pauschal 836 €</t>
  </si>
  <si>
    <t xml:space="preserve">EWF Bad Wildungen </t>
  </si>
  <si>
    <t>SW Ludwigslust-Grabow</t>
  </si>
  <si>
    <t>Legende</t>
  </si>
  <si>
    <t>Grundpreis (auch Leistungspreis genannt) = jährlicher Preis pro Kilowatt bzw. jährlicher Pauschalpreis bis 10 oder 15 Kilowatt netto ohne Mehrwertsteuer</t>
  </si>
  <si>
    <t>Verrechnungspreis (auch Messpreis genannt) = jährlicher Pauschalpreis netto ohne Mehrwertsteuer</t>
  </si>
  <si>
    <t>Mischpreis (auch Durchschnittspreis genannt) = Fernwärmepreis pro Kilowattstunde für ein Einfamilienhaus mit 10 kW und 18.000 kWh netto ohne Mehrwertsteuer</t>
  </si>
  <si>
    <t xml:space="preserve">oder pauschal jährlich </t>
  </si>
  <si>
    <t>inkl. CO2 und GSU</t>
  </si>
  <si>
    <t>SW Zwickau</t>
  </si>
  <si>
    <t>N-ERGIE Nürnberg</t>
  </si>
  <si>
    <t>medl Mülheim an der Ruhr</t>
  </si>
  <si>
    <t>pro qm Wohnfläche</t>
  </si>
  <si>
    <t>Verfasser: Werner Siepe, Erkrath</t>
  </si>
  <si>
    <t>120 qm Wohnfläche</t>
  </si>
  <si>
    <t>Badenova Freiburg</t>
  </si>
  <si>
    <t>Uniper Gelsenkirchen</t>
  </si>
  <si>
    <t>Mainova Frankfurt am Main</t>
  </si>
  <si>
    <t>SW Frankfurt (Oder)</t>
  </si>
  <si>
    <t>Energieversorgung Gera</t>
  </si>
  <si>
    <t>SW Kassel</t>
  </si>
  <si>
    <t>SW Neubukow</t>
  </si>
  <si>
    <t>SW Görlitz</t>
  </si>
  <si>
    <t>SW Völklingen</t>
  </si>
  <si>
    <t>pauschal 162,96 €</t>
  </si>
  <si>
    <t>EVH Halle</t>
  </si>
  <si>
    <t>SW Böblingen-Schönbuch</t>
  </si>
  <si>
    <t>BS Energy Braunschweig</t>
  </si>
  <si>
    <t>SW Rheinsberg</t>
  </si>
  <si>
    <t>pauschal 392,40 €</t>
  </si>
  <si>
    <t>SaarLorLux Saarbrücken</t>
  </si>
  <si>
    <t>Arbeitspreis (auch Verbrauchspreis genannt) = Preis netto pro Kilowattstunde inkl. CO2-Preis und GSU (Gasspeicherumlage)</t>
  </si>
  <si>
    <t>SW Greifswald</t>
  </si>
  <si>
    <t>pauschal 268,95 €</t>
  </si>
  <si>
    <t>SW Gotha</t>
  </si>
  <si>
    <t>SW Ilsfeld</t>
  </si>
  <si>
    <t>Rhön Energie Fulda</t>
  </si>
  <si>
    <t>SW Hamm</t>
  </si>
  <si>
    <t>SW Hürth</t>
  </si>
  <si>
    <t>SW Tübingen</t>
  </si>
  <si>
    <t>SW Forst</t>
  </si>
  <si>
    <t>infra Fürth</t>
  </si>
  <si>
    <t>inkl. 19 % MWSt</t>
  </si>
  <si>
    <t>2. Quartal 2024</t>
  </si>
  <si>
    <t>Primärenergie</t>
  </si>
  <si>
    <t>Wärmeleistung</t>
  </si>
  <si>
    <t>monatliche Heizkosten pro qm Wohnfläche = monatliche Heizkosten inkl. 19 % Mehrwertsteuer : 120 qm Wohnfläche</t>
  </si>
  <si>
    <t>monatliche Heizkosten inkl. 19 % Mehrwertsteuer = (Mischpreis x 18.000 kWh x 1,19) : 12</t>
  </si>
  <si>
    <t>SW Arnstadt</t>
  </si>
  <si>
    <t>TW Coswig</t>
  </si>
  <si>
    <t>TD Heidenau</t>
  </si>
  <si>
    <t>KW Kaufering</t>
  </si>
  <si>
    <t>SW Schwedt (Oder)</t>
  </si>
  <si>
    <t>SW Traunreut</t>
  </si>
  <si>
    <t>SW Wiesloch</t>
  </si>
  <si>
    <t>Energiewende Garching</t>
  </si>
  <si>
    <t>SW Heilbad Heiligenstadt</t>
  </si>
  <si>
    <t>job Hermsdorf</t>
  </si>
  <si>
    <t>ewag Kamenz</t>
  </si>
  <si>
    <t>SW Kirchheim unter Teck</t>
  </si>
  <si>
    <t>Energie Landau i.d.Pfalz</t>
  </si>
  <si>
    <t>Erdwärme Grünwald</t>
  </si>
  <si>
    <t>WEP Hückelhoven</t>
  </si>
  <si>
    <t>SW Oerlinghausen</t>
  </si>
  <si>
    <t>SW Pinneberg</t>
  </si>
  <si>
    <t>Energievers. Dietzenbach</t>
  </si>
  <si>
    <t>SW Weißenfels</t>
  </si>
  <si>
    <t>SW Dessau-Roßlau</t>
  </si>
  <si>
    <t>FV Saarlouis-Steinrausch</t>
  </si>
  <si>
    <t>pauschal 526,47 €</t>
  </si>
  <si>
    <t xml:space="preserve">Fernwärmepreise (Arbeits-, Grund- und Verrechnungspreise) von Fernwärmeversorgern </t>
  </si>
  <si>
    <t>pauschal 758,85 €</t>
  </si>
  <si>
    <t>fair energie Reutlingen</t>
  </si>
  <si>
    <t>SW Bietigheim-Bissingen</t>
  </si>
  <si>
    <t>SW Sindelfingen</t>
  </si>
  <si>
    <t>SW Flensburg</t>
  </si>
  <si>
    <t>Rhenag Mettmann</t>
  </si>
  <si>
    <t>enercity Hannover</t>
  </si>
  <si>
    <t>110,37 € pauschal bis 10 kW</t>
  </si>
  <si>
    <t>SW Rottenburg am Neckar</t>
  </si>
  <si>
    <t>HNVG Heilbronner Versorgung</t>
  </si>
  <si>
    <t>SW Bruchsal Bahnstadt</t>
  </si>
  <si>
    <t>FW Berlin-Neukölln</t>
  </si>
  <si>
    <t>GW Bous-Schwalbach</t>
  </si>
  <si>
    <t>ZAK Energie Kempten</t>
  </si>
  <si>
    <t>Hauptbrennstoff</t>
  </si>
  <si>
    <t>insgesamt in MW</t>
  </si>
  <si>
    <t>Braunkohle</t>
  </si>
  <si>
    <t>https://www.stawag.de/fileadmin/stawag/content/Dokumente/Waerme/Preisblatt_Fernw%C3%A4rmeSTAR.pdf</t>
  </si>
  <si>
    <t>23 % EEX</t>
  </si>
  <si>
    <t>SW Annaberg-Buchholz</t>
  </si>
  <si>
    <t>Gas</t>
  </si>
  <si>
    <t>https://swa-b.de/files/swab/content/dokumente/waerme/Preisblatt%20ab%2001%2001%202024.pdf</t>
  </si>
  <si>
    <t>100 % destatis</t>
  </si>
  <si>
    <t>60 % EGK</t>
  </si>
  <si>
    <t>WV Aichach</t>
  </si>
  <si>
    <t>GW Ainring</t>
  </si>
  <si>
    <t>Biomasse</t>
  </si>
  <si>
    <t>12 % EGH</t>
  </si>
  <si>
    <t>https://www.ainring.de/cdn/uploads/preisblatt-fernwaermegebuehren.pdf</t>
  </si>
  <si>
    <t>https://www.sw-arnstadt.de/fileadmin/user_upload/Stadtwerke_Arnstadt/ARNwaerme/Preisblatt_Waerme_01.04.2024.pdf</t>
  </si>
  <si>
    <t>VS Bad Oldesloe</t>
  </si>
  <si>
    <t>Biogas</t>
  </si>
  <si>
    <t>EEX</t>
  </si>
  <si>
    <t>EW Bautzen</t>
  </si>
  <si>
    <t>35 % EEX</t>
  </si>
  <si>
    <t>https://www.baunatal.de/de/leben-in-baunatal/bauen-wohnen/stadtwerke/preise.php</t>
  </si>
  <si>
    <t>https://www.ewf.de/fileadmin/medienablage/produkte/waerme/bw_waermepreise_20240401.pdf</t>
  </si>
  <si>
    <t>https://www.stwbs.de/fileadmin/Dokumente/Vertrieb/Waerme/2024-04-10_Preisblatt_Waerme.pdf</t>
  </si>
  <si>
    <t>https://www.stadtwerke-bad-reichenhall.de/de/Waerme/Anlage-4b-Preisblatt-Bestandskunden-gueltig-ab-01.04.2024-Waermeversorgung-Saalachwaerme.pdf</t>
  </si>
  <si>
    <t>https://www.stadtwerke-bad-nauheim.de/waermeversorgung/blockheizkraftwerk-fernwaerme</t>
  </si>
  <si>
    <t>40 % EEX</t>
  </si>
  <si>
    <t>60 % EGB</t>
  </si>
  <si>
    <t>https://fhw-neukoelln.de/wp-content/uploads/2024/03/Preisblatt-2024-04-ohne-Anlage-fuer-Web.pdf</t>
  </si>
  <si>
    <t>EGB</t>
  </si>
  <si>
    <t>https://bestellung.stadtwerke-bielefeld.de/privatkunden/energie-wasser/fernwaerme/meine-fernwaerme</t>
  </si>
  <si>
    <t>10 % EGIX</t>
  </si>
  <si>
    <t>https://www.stadtwerke-bochum.de/fileadmin/Dateien/PDF/Preise/Fernwaerme/Stadtwerke_Bochum_Preisblatt_FernwaermeKomfort_01042024.pdf</t>
  </si>
  <si>
    <t>30 % EEX</t>
  </si>
  <si>
    <t>https://www.stadtwerke-boeblingen.de/files/public/downloads/Waerme/W%C3%A4rme%20Regio/PDF3_Anlage%204_Preisblatt_Stand_271026.pdf</t>
  </si>
  <si>
    <t>38 % EGK</t>
  </si>
  <si>
    <t>EuWg Bonn</t>
  </si>
  <si>
    <t>https://www.stadtwerke-bonn.de/fuer-zuhause/produkte/fernwaerme/erlaeuterung-der-fernwaermepreise-von-swb-energie-und-wasser/</t>
  </si>
  <si>
    <t>pauschal 104,01 €</t>
  </si>
  <si>
    <t>Müll</t>
  </si>
  <si>
    <t>60 % EEX</t>
  </si>
  <si>
    <t>https://www.gwbs.de/fileadmin/user_upload/waerme/fernwaerme/tarife_preise/Anlage_2__Preisblatt_g%C3%BCltig_ab_01.04.2024_GWBS.pdf</t>
  </si>
  <si>
    <t>50 % EGW</t>
  </si>
  <si>
    <t>https://www.bs-energy.de/wp-content/uploads/2024/04/0020_Anlage_PI_BS_Fernwaerme-1.pdf</t>
  </si>
  <si>
    <t>40 % EGB</t>
  </si>
  <si>
    <t>Bützow Wärme</t>
  </si>
  <si>
    <t>Kohle</t>
  </si>
  <si>
    <t>https://www.swb.de/waerme/fernwaerme</t>
  </si>
  <si>
    <t>12 % EGK</t>
  </si>
  <si>
    <t>https://www.sw-bb.de/produkte-services/wasser-waerme/fernwaerme-in-bietigheim-bissingen.html</t>
  </si>
  <si>
    <t>https://www.avacon.de/de/ueber-uns/unternehmensportraet/avacon-natur-gmbh/service/unsere-waermepreise.html</t>
  </si>
  <si>
    <t>https://www.bayernwerk-natur.de/de/Veroeffentlichungspflichten.html</t>
  </si>
  <si>
    <t>https://www.bwa-aichach.de/service/downloads/</t>
  </si>
  <si>
    <t>https://www.ewbautzen.de/produkte/waerme/fernwaerme/preise</t>
  </si>
  <si>
    <t>https://www.bützower-wärme.de/_files/ugd/55c2a0_c6c9f890733140e98fd408517e6c4708.pdf</t>
  </si>
  <si>
    <t>https://www.eins.de/_Resources/Persistent/d/3/d/1/d3d196a984108fef8f2220cabd79733c894b63dd/W%C3%A4rme%202024%20Bestand%2030.09.23%20Final%20%28002%29.pdf</t>
  </si>
  <si>
    <t>https://www.suec.de/de/Preisblatt-Fernwaerme-2024-Stand-01.04.2023-2.pdf</t>
  </si>
  <si>
    <t>https://www.tw-coswig.de/media/preisliste_grundtarif_februar_2024_korrektur.pdf</t>
  </si>
  <si>
    <t>https://stadtwerke-cottbus.de/visioncontent/mediendatenbank/2024_04_01_preise_waermeplus.pdf</t>
  </si>
  <si>
    <t>25 % EGK</t>
  </si>
  <si>
    <t>http://www.stadtwerke-bruchsal.de/wp-content/uploads/2023/12/SWB_Fernwaerme_Bahnstadt_Preisblatt-Fernwaerme-Bahnstadt_2023.pdf</t>
  </si>
  <si>
    <t>60 % Biomethan</t>
  </si>
  <si>
    <t>Biomethan</t>
  </si>
  <si>
    <t>https://www.energieversorgung-dietzenbach.de/wp-content/uploads/2024/03/Preisliste-EVD-Fernwaerme-ab-01.04.2024.pdf</t>
  </si>
  <si>
    <t>https://www.entega.ag/fileadmin/downloads/vertrieb/Waermepreise_Satzungsgebiete_DA_2024.pdf</t>
  </si>
  <si>
    <t>https://www.dvv-dessau.de/wp-content/uploads/2024/03/Preisblatt-fuer-Fernwaerme-1-Familienhaus-ab-01.04.2024.pdf</t>
  </si>
  <si>
    <t>https://www.dvv-dessau.de/fernwaerme-neue-versorgungsvertraege-mit-festpreis-bieten-verlaesslichen-rahmen-fuer-2024/</t>
  </si>
  <si>
    <t>https://www.stadtwerke-detmold.de/fernwaerme/tarif</t>
  </si>
  <si>
    <t>SW Detmold</t>
  </si>
  <si>
    <t>Abwärme</t>
  </si>
  <si>
    <t>https://www.fernwaerme-niederrhein.de/neue-fernwaermepreise-zum-1-april-2024/</t>
  </si>
  <si>
    <t>https://www.dew21.de/fileadmin/Echte_Waerme/Dokumente/Unsere_Waerme_zentral_Allgemeine_Preise.pdf</t>
  </si>
  <si>
    <t>DEW Dortmund</t>
  </si>
  <si>
    <t>https://www.drewag.de/wps/portal/drewag/cms/menu_main/privatkunden/waerme/tarife/fernwaerme</t>
  </si>
  <si>
    <t>EGK</t>
  </si>
  <si>
    <t>ab 01.06.2024</t>
  </si>
  <si>
    <t>https://www.swd-ag.de/medien/dokumente/heizen-waerme/202404-preisanzeige-fernwaerme.pdf</t>
  </si>
  <si>
    <t>evb Eisenach</t>
  </si>
  <si>
    <t>https://www.evb-energy.de/fernwaermepreise</t>
  </si>
  <si>
    <t>65 % EGB</t>
  </si>
  <si>
    <t>https://swehst.de/download/ac457emnuo732b7mjlsaurr360h/PREISBLATT%20der%20SWE%20f%C3%83%C2%BCr%20Fernw%C3%83%C2%A4rme%202024%20inkl.%20Hinweis%20Umsatzsteuer.pdf</t>
  </si>
  <si>
    <t>EGI</t>
  </si>
  <si>
    <t>https://www.stadtwerke-elmshorn.de/de/Privatkunden/Produkte/Waerme/Waerme/Preisblatt-Hasenbusch.pdf</t>
  </si>
  <si>
    <t>https://www.swe-energie.de/site/energie/get/documents_E-1059631252/energie/documents/Downloads/preisblaetter-und-vertragsbedingungen/waerme/preise_fernwaermeversorgung.pdf</t>
  </si>
  <si>
    <t>40 % EGIX</t>
  </si>
  <si>
    <t>https://www.estw.de/de/Energie-Wasser/Waerme/?ConsentReferrer=https%3A%2F%2Fwww.google.com%2F</t>
  </si>
  <si>
    <t>https://fernwaerme.iqony.energy/fileadmin/user_upload/Fernwaerme/Downloads_und_Services/Preise_und_Tarife/Preisregelung_Verbundgebiet_Essen__Bottrop__Gelsenkirchen/12301_Verbund_20240401__BJ2020_2021__1_7_GWE__UST_19.pdf</t>
  </si>
  <si>
    <t>EGIX</t>
  </si>
  <si>
    <t>https://www.swe.de/de/Energie-Wasser/Waerme/Waermepreis/FW-Tarife-FTA2018-FTS2018-Gebaeude-Esslingen-zum-1.-Jan-2024-SWE-NEU-FZ.pdf</t>
  </si>
  <si>
    <t>Steinkohle</t>
  </si>
  <si>
    <t>https://www.stadtwerke-flensburg.de/fileadmin/user_upload/PDFs/1.2_Service/1.2.7_Downloads/Fernwaerme/281223_Preisblatt_14_Tarp.pdf</t>
  </si>
  <si>
    <t>pauschal 591,33 €</t>
  </si>
  <si>
    <t>https://www.stadtwerke-forst.de/-/media/swf/dokumente/preisblaetter/waerme/fernwaerme-10-2023/preisblatt-fernwrme-5-gltig-ab-01102023.pdf</t>
  </si>
  <si>
    <t>https://www.mainova.de/resource/blob/136396/8a7e545ca70a93fec3a19d1528acf606/pdf-preisblatt-waerme-classic-01042024-data.pdf</t>
  </si>
  <si>
    <t>50 % EEX</t>
  </si>
  <si>
    <t>https://fernwaerme-duisburg.de/fileadmin/Downloads/Alt-Hamborn_etc/Preisregelung_und_Preisblatt_Waerme_Classic_01_04_2024.pdf</t>
  </si>
  <si>
    <t>FW Duisburg</t>
  </si>
  <si>
    <t>https://www.stadtwerke-ffb.de/stwf/fernwaerme/preise/2023_2024/Gesamtuebersicht_FW_Preis%C3%A4nderung_zum_01.04.2024.pdf</t>
  </si>
  <si>
    <t>https://www.infra-fuerth.de/privatkunden/produkte/waerme/fernwaerme#c8044</t>
  </si>
  <si>
    <t>https://re-gruppe.de/wp-content/uploads/2024/03/Preisliste_Waermetarif_F1_ab_01.04.2024.pdf</t>
  </si>
  <si>
    <t>31 % EEX</t>
  </si>
  <si>
    <t>https://assets.ewg-garching.de/media/downloads/2024/04/22/Preisliste_Verbrauchskosten_Garching_ab_01_04_2024_byEYv2w.pdf</t>
  </si>
  <si>
    <t>Erdwärme</t>
  </si>
  <si>
    <t>https://www.hansewerk-natur.com/de/leistungen/nahwaerme_fernwaerme/unsere-waermepreise.html</t>
  </si>
  <si>
    <t>https://www.badenovawaermeplus.de/downloads/preisblaetter/preisblatt-energiezentrale-freiburg-raimannweg-bettackerstrasse.pdf</t>
  </si>
  <si>
    <t>https://www.stadtwerke-lemgo.de/fileadmin/user_upload/04_Waerme/Docs/Preisblatt_Fernwaerme_01_04_2024.pdf</t>
  </si>
  <si>
    <t>70 % EEX</t>
  </si>
  <si>
    <t>https://www.swg-energie.de/privatkunden/waerme</t>
  </si>
  <si>
    <t>75 % EGI</t>
  </si>
  <si>
    <t>https://www.stadtwerke-goerlitz.de/fileadmin/docs/pdf/privatkunden/fernwaerme/2024/PB_Fernwaerme_20240401_final_Ust._19_.pdf</t>
  </si>
  <si>
    <t>pauschal 423,40 €</t>
  </si>
  <si>
    <t>EGW</t>
  </si>
  <si>
    <t>https://www.stadtwerke-gotha.de/_Resources/Persistent/4/7/0/4/47041c2d31052763b5f44678bd7800895d14b3b1/Fernw%C3%A4rmepreise%20ab%201.4.2024.pdf</t>
  </si>
  <si>
    <t>https://www.sw-greifswald.de/fileadmin/Media/PDFs/Lieferant/Fernwaerme/2024_II_FW-Preise.pdf</t>
  </si>
  <si>
    <t>https://www.erdwaerme-gruenwald.de/weblication-wAssets/docs/preise/EWG_Preisblatt_Stand_Mai_2024.pdf</t>
  </si>
  <si>
    <t>Ende April 2025</t>
  </si>
  <si>
    <t>https://www.stadtwerke-guestrow.de/fileadmin/uploads/downloads/Guestrow_Waerme_04_24_Preisblatt.pdf</t>
  </si>
  <si>
    <t>Ende Junim 2024</t>
  </si>
  <si>
    <t>https://www.interargem.de/standorte/enertec-hameln/fernwaerme-kundenportal/privatkunden/</t>
  </si>
  <si>
    <t>https://stadtwerke-hanau.de/assets/img/produkte/Preisblatt_Fernw%C3%A4rme_Plus_04_2024.pdf</t>
  </si>
  <si>
    <t>20 % EEX</t>
  </si>
  <si>
    <t>50 % EGIX</t>
  </si>
  <si>
    <t>https://www.swhd.de/de/Hauptnavigation/Privatkunden/Fernwaerme/Preise-und-Kosten/So-setzen-sich-die-Fernwaerme-Preise-zusammen/Preisuebersicht-FERNWAeRME-01-04-2024-rz-Ansicht.pdf</t>
  </si>
  <si>
    <t>EGH</t>
  </si>
  <si>
    <t>https://www.hertener-stadtwerke.de/fileadmin/hertener-stadtwerke/downloads/01_privatkunden/01_energieprodukte/hertenwaerme/Preise_hertenwaerme_allg.pdf</t>
  </si>
  <si>
    <t>https://www.herzowerke.de/files/user_upload/herzowerke.de/Aktuell%20Bilder%20Bereichsmenue/Waerme%20Dateien%20und%20Formulare/HW_FolderWaerme_2024.01.04..pdf</t>
  </si>
  <si>
    <t>https://www.hnvg.de/wAssets/docs/Preisanpassung-Fernwaerme-2024.pdf</t>
  </si>
  <si>
    <t>HWD l/h bzw. 26,36 €</t>
  </si>
  <si>
    <t>https://waerme.hamburger-energiewerke.de/fernwaermesystem/preissystem/preisblatt</t>
  </si>
  <si>
    <t>HWD l/h bzw. 148,71 €</t>
  </si>
  <si>
    <t>https://www.tdh-heidenau.de/_files/ugd/eeb34c_8dfc0b2b994f4a8f97659a04b4f76c42.pdf</t>
  </si>
  <si>
    <t>https://www.stadtwerke-hamm.de/privatkunden/energie/fernwaerme</t>
  </si>
  <si>
    <t>Vers.betriebe Hoyerswerda</t>
  </si>
  <si>
    <t>https://www.wep-h.de/site/assets/files/417879/fwh_preisregelung_n_01_04_2024.pdf</t>
  </si>
  <si>
    <t>pauschal 384,62 €</t>
  </si>
  <si>
    <t>pauschal 692,47 €</t>
  </si>
  <si>
    <t>https://www.fwhw.de/wg-inhalte/uploads/1-Preisliste-Nr.7_-01.01.2024_Homepage.pdf</t>
  </si>
  <si>
    <t>https://www.stadtwerke-heiligenstadt.de/PDF-Dateien%20und%20Dokumente/W%C3%A4rme/Fernw%C3%A4rme/Preisblatt%20SWH%20Fernw%C3%A4rme%20KG-H%20oLM%20II.%20Quartal%202024.pdf</t>
  </si>
  <si>
    <t>https://www.stadtwerke-jena.de/dam/jcr:42a8c179-f59e-4dc6-beeb-1812a428fcca/Anlage%20FWPB%20HolzlandW%C3%A4rme%2020240401.pdf</t>
  </si>
  <si>
    <t>Branunkohle</t>
  </si>
  <si>
    <t>https://www.waermeversorgung-ilmenau.de/images/downloads/iwv-aktuelle-preise.pdf</t>
  </si>
  <si>
    <t>https://www.ilsfeld.de/website/de/klima-energie/nahwaerme</t>
  </si>
  <si>
    <t>https://sw-i.de/fileadmin/media/02_PK/C_PK_Downloads/04_Fernwaerme/Preise/Erlaeuterung_Preisanpassung_Fernwaerme_Privatkunde.pdf</t>
  </si>
  <si>
    <t>https://www.stadtwerke-iserlohn.de/waerme/fernwaerme/</t>
  </si>
  <si>
    <t>https://www.stadtwerke-jena.de/dam/jcr:3cec9217-e671-41cd-84be-b2a5ec743de4/Anlage%20FWPB%20P%C3%B6%C3%9FneckW%C3%A4rme%2020240401.pdf</t>
  </si>
  <si>
    <t>https://www.swk-kl.de/fileadmin/data/downloads/pdfs/preisblatt/fernwaerme/2024/Preisblatt_TK_Lautrer_Waerme_01_04_2024_-_FINAL.pdf</t>
  </si>
  <si>
    <t>https://www.ewagkamenz.de/waerme/fernwaerme/</t>
  </si>
  <si>
    <t>pauschal 494,14 €</t>
  </si>
  <si>
    <t xml:space="preserve">Müll </t>
  </si>
  <si>
    <t>Sonstige</t>
  </si>
  <si>
    <t>Rheinenergie Köln</t>
  </si>
  <si>
    <t>https://www.stadtwerke-karlsruhe.de/de/pk/fernwaerme/zahlen-und-preise.php#anchor_dc3def8b_Preisuebersicht</t>
  </si>
  <si>
    <t>https://www.sw-kassel.de/fileadmin/stw/dokumente/2013/fernwaerme/Preisblatt_Fernwaerme.pdf</t>
  </si>
  <si>
    <t>https://www.kaufering.de/site/assets/files/4718/fernwaermepreise_kaufering_2024-04-25.pdf</t>
  </si>
  <si>
    <t>https://www.stadtwerke-kempen.de/de/Fernwaerme/Produktuebersicht-Fernwaerme/Waermetarif-Kempen/Waermetarif-Kempen/Preisblatt-Fernwaerme-Kempen-01.04.2024.pdf</t>
  </si>
  <si>
    <t>https://www.stadtwerke-werdau.de/wp-content/uploads/2024/01/Preise-fuer-Verbraucher-ab-01.01.2024.pdf</t>
  </si>
  <si>
    <t>https://www.stadtwerke-straubing.com/fileserver/ar040032/filesdb/Fernwaerme-Preisblatt_SWSR_01.10.2023_USt%207%20Prozent.pdf</t>
  </si>
  <si>
    <t>Liste der höchsten Fernwärmepreise im 2. Quartal 2024</t>
  </si>
  <si>
    <t>Bad Laasphe</t>
  </si>
  <si>
    <t>https://www.stadtwerke-kiel.de/fileadmin/user_upload/Medien/Dokumente/Produkte/Fernwaerme/FWPS/stadtwerke-kiel-fwps-lps-preisvereinbarung.pdf</t>
  </si>
  <si>
    <t>http://bl-e.de/fileadmin/ble/Formulare/Preisliste_Bad_Laasphe_01-01-2024.pdf</t>
  </si>
  <si>
    <t>https://www.stadtwerke-kirchheim.de/willkommen/Nahwaermeversorgung-Steingauquartier</t>
  </si>
  <si>
    <t>40 % EGH</t>
  </si>
  <si>
    <t>https://energie-suedwest.de/wp-content/uploads/2024/04/Preisblatt-Waerme-Landau-Sued-ab-01.04.2024.pdf</t>
  </si>
  <si>
    <t>pauschal 306,81 €</t>
  </si>
  <si>
    <t>https://www.lewitzenergie.de/energieversorgung/waerme/tarife-und-preise/</t>
  </si>
  <si>
    <t>https://www.swhl.de/energie/waerme/fernwaerme/travewaerme-bis-10kw/</t>
  </si>
  <si>
    <t>https://www.mainzer-fernwaerme.de/-/media/project/mainzer-stadtwerke/websites/mainzer-fernwaerme/downloads/preisbekanntmachung-mfw-01052024.pdf?rev=08dd9c207361481d870de7fa837cfc58&amp;hash=AB56D4B979C4C880A680E879523BECB5</t>
  </si>
  <si>
    <t>https://www.mvv.de/fileadmin/user_upload_pk_gewk/pdf/Fernwaerme/Preisblatt_THERMA_Fernwaerme_01072023.pdf</t>
  </si>
  <si>
    <t xml:space="preserve">HWD l/h bzw. 19,03  € pro kW </t>
  </si>
  <si>
    <t>pauschal 505,20 €</t>
  </si>
  <si>
    <t>https://www.zak-kempten.de/fileadmin/user_data/Infobroschueren/Broschuere-Der_ZAK_hat_Energie2.pdf</t>
  </si>
  <si>
    <t>https://www.fernwaerme-marktoberdorf.de/wp-content/uploads/2024/03/Preisblatt-FW-MOD-April-24.pdf</t>
  </si>
  <si>
    <t>Ende Okt. 2024</t>
  </si>
  <si>
    <t>https://www.rhenag.de/fileadmin/rhenag/content/60-pdfs/Waerme/Mettmann-West/Neuvertr%C3%A4ge_ab_01.09.2022/Preisregelung_MettmannWest.pdf</t>
  </si>
  <si>
    <t>https://www.medl.de/netze/fernwaermenetz/</t>
  </si>
  <si>
    <t>https://www.swm.de/dam/doc/geschaeftskunden/fernwaerme/2024/preisblatt-m-fernwaerme-muenchen-zum-01042024.pdf</t>
  </si>
  <si>
    <t>https://www.stadtwerke-muenster.de/Stadtwerke/Dokumente/Fernw%C3%A4rme/202404_PBTarif_Fernw%C3%A4rme_PGK%202020.pdf</t>
  </si>
  <si>
    <t>https://www.sw-neckarsulm.de/wp-content/uploads/2023/09/Waerme-Preise-01.04.2024-1.pdf</t>
  </si>
  <si>
    <t>https://www.stadtwerke-neubukow.de/wp-content/uploads/2024/03/SWN_Preisblatt_01_04_2024.pdf</t>
  </si>
  <si>
    <t>https://www.stadtwerke-neumuenster.de/fileadmin/user_upload/energie/Fernwaerme/Preisblatt_2024_Fernwaerme_18122023.pdf</t>
  </si>
  <si>
    <t>https://www.stadtwerke-norderstedt.de/fileadmin/user_upload/Dokumente/Fernwaerme/Preisblaetter_Fernwaerme/_FW__Preisblatt_2024.pdf</t>
  </si>
  <si>
    <t>https://www.energie-nordhausen.de/de/Service/Downloadcenter/Downloadcenter/Anlage-3-19-Preisblatt-042024-PAeK-Bezuege.pdf</t>
  </si>
  <si>
    <t>https://www.sw-nuertingen.de/_Resources/Persistent/7/8/8/1/788110efb1d0931454fe84809ef505042c6a9a2a/240320_SW_N%C3%BCrtingen_Preisblatt_W%C3%A4rmeversorgung_Rossdorf_2024.pdf</t>
  </si>
  <si>
    <t>https://www.evo-energie.de/fileadmin/user_upload/downloads/Sonstige-Downloads/2024-03-21_Preisblatt_Fern-_und_Nahwaerme_Umsatzsteuererhoehung_auf_19__ab_01.04.2024.pdf</t>
  </si>
  <si>
    <t>https://www.stadtwerke-oberursel.de/Energie/Waerme/Nahwaerme/Nahwaerme.html</t>
  </si>
  <si>
    <t>https://www.stadtwerke-oerlinghausen.de/produkte-services/waerme/bergstadtwaerme.html</t>
  </si>
  <si>
    <t>https://niefern-oeschelbronn.ratsinfomanagement.net/sdnetrim/UGhVM0hpd2NXNFdFcExjZXwoWJyKhHylcyCDRq-A-XygYi02ArzcxGMG8C2rNOTFmFK9Qq0_2G_h8rrl5imeCg/Gesamtes_Sitzungspaket.pdf</t>
  </si>
  <si>
    <t>https://stadtwerke-oranienburg.de/wp-content/uploads/Dokumente_Waerme/Preisblatt-Fernwaerme-Stadtwerke-Oranienburg.pdf</t>
  </si>
  <si>
    <t>80 % EGW</t>
  </si>
  <si>
    <t>https://media.stadtwerke-osnabrueck.de/bdb0948c5f2f08c2bf790d179cf42cba/43ffb30255b2b763/dd14a0790e07/2024-04-01-Veroeffentlichung-Waermepreise-Nahwaerme-Osnabrueck.pdf</t>
  </si>
  <si>
    <t>https://www.stadtwerke-peine.de/energie/fernwaerme</t>
  </si>
  <si>
    <t>50 % EGK</t>
  </si>
  <si>
    <t>https://www.pz-news.de/wirtschaft_artikel,-165-Cent-pro-Kilowattstunde-Pforzheim-Spitzenreiter-bei-Fernwaermepreis-_arid,2018349.html</t>
  </si>
  <si>
    <t>https://www.stadtwerke-pinneberg.de/wp-content/uploads/10-FW-Preisblatt-bis-zu-15-kW-Preise-2024-019-20240117-gueltig-ab-01.04.24.pdf</t>
  </si>
  <si>
    <t>https://www.stadtwerke-pirmasens.de/de/Waerme/Fernwaermepreise/20240321-Preise-19-Fernwaerme-2024.pdf</t>
  </si>
  <si>
    <t>https://www.swp-potsdam.de/content/energie_1/pdf_3/ewp_fernwaerme_preisblatt_2024.pdf</t>
  </si>
  <si>
    <t>https://www.stadtwerke-quickborn.de/de/Energie-Wasser/Fernwaerme/Aktuelle-Preise/?ConsentReferrer=https%3A%2F%2Fwww.google.com%2F</t>
  </si>
  <si>
    <t>pauschal 556,44  €</t>
  </si>
  <si>
    <t>pauschal 313,20 €</t>
  </si>
  <si>
    <t>https://www.stadtwerke-ratingen.de/fileadmin/Downloads/Preislisten/2024_Preisliste_Fernwaerme/rz002_Preisblatt_Fernwaerme_240322.pdf</t>
  </si>
  <si>
    <t>https://www.fairenergie.de/fileadmin/user_upload/pdf/privatkunden/Preise_FernWaerme_01-04-2024.pdf</t>
  </si>
  <si>
    <t>https://www.swr-rheinsberg.de/fileadmin/user_upload/Pdfs/Preisblatt_SWR_2024_gesamt_Version_ab_01042024.pdf</t>
  </si>
  <si>
    <t>https://www.swrag.de/INTERSHOP/static/WFS/SWR-Portal-Site/-/SWR-Portal/de_DE/Veroeffentlichungen/Downloads/Fernwaerme/Preisblatt_WAERME_BASIS_HRO_2022.pdf</t>
  </si>
  <si>
    <t>https://www.sw-rottenburg.de/_Resources/Persistent/2/d/d/6/2dd610ad9c9a71ffdb0dd909e477ae4182b3b285/2024_Preisblatt%20Kreuzerfeld%20S%C3%BCd%20f%C3%BCr%20Vertr%C3%A4ge%20bis%2031.12.2017.pdf</t>
  </si>
  <si>
    <t>pauschal 329,05 €</t>
  </si>
  <si>
    <t>https://www.energie-saarlorlux.com/privatkunden/fernwaerme/fernwaermetarife/</t>
  </si>
  <si>
    <t>https://www.wevg.com/fileadmin/user_upload/dateien/Download-Center/Bekanntmachung_HZ_Rathaus_2024.pdf</t>
  </si>
  <si>
    <t>https://www.swst.de/erdgas-waerme/fernwaerme</t>
  </si>
  <si>
    <t>SW Steinfurt</t>
  </si>
  <si>
    <t>https://stadtwerke-schwedt.de/fernwaerme/produkte-fernwaerme.html</t>
  </si>
  <si>
    <t>https://www.stadtwerke-schwerin.de/home/pk/waerme/produkte_und_preise/cityw-rme-f-r-Kleinverbraucher,swsr_id,21,swsr_inhalt_id,248.html</t>
  </si>
  <si>
    <t>https://www.stadtwerke-sindelfingen.de/privatkunden/fernwaerme/preise/</t>
  </si>
  <si>
    <t>https://www.stadtwerke-speyer.de/de/Energie-Wasser/Waerme/Fernwaerme/Fernwaerme/Preisblatt-Privat-Fernwaerme-Stand-04-2024.pdf</t>
  </si>
  <si>
    <t>https://www.stst.de/de/WAeRME/Preise/Waerme-Preise/Preisblatt-ab-01.04.2024.pdf</t>
  </si>
  <si>
    <t>https://www.stadtwerke-strausberg.de/media/preisblatt_fw_2024_inkl_mds.pdf</t>
  </si>
  <si>
    <t>50 % EGB</t>
  </si>
  <si>
    <t>https://stadtwerke-stendal.de/fernw%C3%A4rme</t>
  </si>
  <si>
    <t>https://assets.ctfassets.net/upmoejz03x66/2hUwyozGHBBj7puPPW6aQJ/be0c82efbab0f4c2ffb8099242d13b21/20240101_Preisliste_Komfort_19.pdf</t>
  </si>
  <si>
    <t>HWD l/h bzw. 787,80 €</t>
  </si>
  <si>
    <t>https://www.fernwaerme-teltow.de/wppdf/FWT-Preise-2024.pdf</t>
  </si>
  <si>
    <t>https://www.swtue.de/fileadmin/user_upload/6Waerme/240328_Preisblatt_2024_T%C3%BCW%C3%A4rme_Basis_ab_01.04.2024_19_.pdf</t>
  </si>
  <si>
    <t>https://www.swu.de/privatkunden/service/waerme/fernwaermepreise</t>
  </si>
  <si>
    <t>https://www.my-stadtwerk.de/fileadmin/user_upload/my_Stadtwerk/Fernwaerme/Preisblaetter/2024/Fernwaerme_01.04._-_30.06.2024_.pdf</t>
  </si>
  <si>
    <t>SW Weimar</t>
  </si>
  <si>
    <t>https://sw-weimar.de/fileadmin/user_upload/sww/Inhalte/Waerme/Preisblatt_Fernwaerme_2._Quartal_2024.pdf</t>
  </si>
  <si>
    <t>https://www.stadtwerke-wernigerode.de/privatkunden/fernwaerme/fernwaermepreise.html</t>
  </si>
  <si>
    <t>https://www.stadtwerke-wertheim.de/de/Fernwaerme/Preise/Fernwaermepreise2024-CO2-Abgabe-45MwSt-19-ab-01.04.2024.pdf</t>
  </si>
  <si>
    <t>https://www.stadtwerke-wismar.de/de/Privatkunden/Waerme/Infos-zu-WismarWaerme/Infos-zu-WismarWaerme/Preise-Grundversorgung-2024-Eigenheime-Kagenmarkt.pdf</t>
  </si>
  <si>
    <t>pauschal 303,04 €</t>
  </si>
  <si>
    <t>pauschal 343,01 €</t>
  </si>
  <si>
    <t>https://www.stadtwerke-witten.de/media/documents/20231114_Fernwaerme_Preisblatt_010124_7Prozent.pdf</t>
  </si>
  <si>
    <t>https://www.wsw-online.de/fileadmin/Dokumente/Energie/Fernwaerme/WSW-Preise-Talwaerme-Classic-Sued-01-04-2024.pdf</t>
  </si>
  <si>
    <t>https://www.lsw.de/fileadmin/user_upload/lsw-energie/downloads/pdf/LSW_W%C3%A4rmepreisblatt__Nr._50a_zur_Anlage_II_der_LSW_Stand_01.04.2024.pdf</t>
  </si>
  <si>
    <t>https://www.stadtwerke-wiesloch.de/pb/site/stadtwerke-wiesloch/get/params_E-1163023167/2853853/Preisblatt%20Freibad_Palatin%202024.pdf</t>
  </si>
  <si>
    <t>https://stadtwerke-wsf.de/fileadmin/user_upload/Preisblatt_Waerme_01042024.pdf</t>
  </si>
  <si>
    <t>https://stadtwerke-traunreut.de/wp-content/uploads/2023/12/preisliste_fernwaerme_2024.pdf</t>
  </si>
  <si>
    <t>beim Arbeitspreis</t>
  </si>
  <si>
    <t>Erdgasindex</t>
  </si>
  <si>
    <t>Geothermie</t>
  </si>
  <si>
    <t>SW Düsseldorf Innenstadt</t>
  </si>
  <si>
    <t>pauschal 409,01 €</t>
  </si>
  <si>
    <t>Liste der niedrigsten Fernwärmepreise im 2. Quartal 2024</t>
  </si>
  <si>
    <t>SW Rosenheim</t>
  </si>
  <si>
    <t>Links zu Fernwärmepreisen auf Websites der Fernwärmeversorger</t>
  </si>
  <si>
    <t>https://www.stadtwerke-sw.de/_Resources/Persistent/6/f/0/1/6f01d0e3efe0ba38032e55920674a2c8b5b746e7/Preisblatt-Fernw%C3%A4rme-2024-04-01.pdf</t>
  </si>
  <si>
    <t>https://wärme.vattenfall.de/binaries/content/assets/waermehaus/startseite/produkte/warme/stadtwarme/2024-q2---preisubersicht-stadtwarme.pdf</t>
  </si>
  <si>
    <t>https://www.fernwaermeversorgung.stadtwerke-bernburg.de/fernwaerme/veroeffentlichungen/allgemeiner-fernwaerme-tarif.html?file=files/image_uploaded/kunze/allgemeiner-tarif-fernwaerme-2024_1.pdf&amp;cid=7613</t>
  </si>
  <si>
    <t>https://www.stadtwerke-ffo.de/cms/wp-content/uploads/2024/03/Stadtwerke_Preisblatt-Fernwaerme_SWF-04-2024.pdf</t>
  </si>
  <si>
    <t>https://www.stadtwerke-geesthacht.de/waerme?file=files/stadtwerke-geesthacht/downloads/Energie-Wasser/Waerme/SWG_Preisblatt_WaermeNetz_ab%2001.04.2024.pdf&amp;cid=19230</t>
  </si>
  <si>
    <t>https://www.uniper.energy/waerme/sites/default/files/2024-05/preisblatt_komfort_verbund_2024_05_01.pdf</t>
  </si>
  <si>
    <t>https://www.energieversorgung-gera.de/fileadmin/user_upload/Anlage_2_Fernwaerme_Preisblatt_WW_V22__01.01.-31.12.2024__-_Stand_04-2024.pdf</t>
  </si>
  <si>
    <t>https://evh.de/80462?Preisblatt%20der%20EVH%20GmbH%20f%C3%BCr%20Fernw%C3%A4rme%20(%201.%20April%202024%20bis%2031.12.2026).pdf</t>
  </si>
  <si>
    <t>https://www.enercity.de/assets/cms/enercity-de/Privatkunden/Produkte/Waerme/Fernwaerme/Downloads/Preisblatt-Fernwaerme.pdf</t>
  </si>
  <si>
    <t>https://gwhassloch.de/download/preisblatt-waerme-gueltig-ab-01-januar-2024-2/</t>
  </si>
  <si>
    <t>https://www.vbh-hoy.de/s/wp-content/uploads/sites/2/2023/12/Preisblatt_FW_2024_Stand_01.04.2024.pdf</t>
  </si>
  <si>
    <t>https://www.swkl.de/fernwaerme#</t>
  </si>
  <si>
    <t>https://cdn.swk.de/geschaeftskunden/-/media/project/digitale-plattform/swk-de/swk-geschaeftskunden/waerme/fernwaerme/fernwaermepreise-2024.pdf?la=de-de&amp;rev=763b88b4a78749b79c69bcf45b0126e7</t>
  </si>
  <si>
    <t>https://files.l.de/lde-typo3/Leipziger/Stadtwerke/Dokumente/Energieloesungen/Stadtwerke_Preisinformation_waerme.kompakt_01.01.2024.pdf</t>
  </si>
  <si>
    <t>https://fws-saarlouis.de/media/21/download/Preisblatt%20Fernwaermeversorgung%202024-04.pdf?v=1</t>
  </si>
  <si>
    <t>https://service.ewe.de/gas/downloads#!fernwaerme--preise-und-tarife</t>
  </si>
  <si>
    <t>https://www.bew-bocholt.de/fileadmin/bew-bocholt/content/downloads/produkte/waerme/waermepreise/Waermepreise_ab_01.04.2024_mit_19_.pdf</t>
  </si>
  <si>
    <t>BEW Bocholt</t>
  </si>
  <si>
    <t>paischal 493,20 €</t>
  </si>
  <si>
    <t>Ende Juni 2021</t>
  </si>
  <si>
    <t>https://www.zev-energie.de/download.php?download=PB_Waerme_2024.pdf</t>
  </si>
  <si>
    <t>https://stadtwerke-willich.de/waerme/fernwaerme/</t>
  </si>
  <si>
    <t>https://www.eswe-versorgung.de/fileadmin/user_upload/dateien/fernwaerme/Preise-Wiesbaden.pdf</t>
  </si>
  <si>
    <t>SWU Energie Ulm</t>
  </si>
  <si>
    <t>SW Landshut (Mitte Ost)</t>
  </si>
  <si>
    <t>https://www.stadtwerke-landshut.de/wp-content/uploads/Preisblatt-Fernwaerme-LA-Ost-2024.pdf</t>
  </si>
  <si>
    <t>https://www.kew.de/fernwaerme/fernwaerme/kew-fernwaermetarif/</t>
  </si>
  <si>
    <t>KEW Neunkirchen</t>
  </si>
  <si>
    <t>https://www.swro.de/sites/default/files/documents/2024-03/Preisblatt%20Fernw%C3%A4rme%20zum%2001.04.2024.pdf</t>
  </si>
  <si>
    <t>Schwedt (Oder)</t>
  </si>
  <si>
    <t>94 % EEX</t>
  </si>
  <si>
    <t>./. 58 % STR</t>
  </si>
  <si>
    <t>pauschal 181,80 €</t>
  </si>
  <si>
    <t>SW Bocholt</t>
  </si>
  <si>
    <t>SW Nürtingen-Roßdorf*</t>
  </si>
  <si>
    <t>ENTEGA Darmstadt*</t>
  </si>
  <si>
    <t>SW Pforzheim*</t>
  </si>
  <si>
    <t>SW Hanau*</t>
  </si>
  <si>
    <t>Avacon Natur**</t>
  </si>
  <si>
    <t>Bayernwerk Natur***</t>
  </si>
  <si>
    <t>EWE Vertrieb****</t>
  </si>
  <si>
    <t>HanseWerk Natur*****</t>
  </si>
  <si>
    <t>*) nach Preisrabatt auf den nach der Formel errechneten Arbeitspreis</t>
  </si>
  <si>
    <t>Niefern-Öschelbronn*</t>
  </si>
  <si>
    <t>pauschal 268,46 €</t>
  </si>
  <si>
    <t>60 % EGW</t>
  </si>
  <si>
    <t>MVV Energie Mannheim*</t>
  </si>
  <si>
    <t>40 % Gas</t>
  </si>
  <si>
    <t>45 % EEX</t>
  </si>
  <si>
    <t>50 % EGH</t>
  </si>
  <si>
    <t>https://www.stadtwerke-huerth.de/de/Energie-fuer-uech/Fernwaerme-in-Huerth/2024-Preisblatt-HuerthFernwaerme-23.pdf</t>
  </si>
  <si>
    <t>FW Hohenmölsen-Webau</t>
  </si>
  <si>
    <t>SW Heidelberg*</t>
  </si>
  <si>
    <t>Erdwärme Grünwald*</t>
  </si>
  <si>
    <t>https://www.stadtwerke-goettingen.de/produkte/fernwaerme/</t>
  </si>
  <si>
    <t>Ende Mai 2024</t>
  </si>
  <si>
    <t>pauschal 757,60 €</t>
  </si>
  <si>
    <t>25 % EGI</t>
  </si>
  <si>
    <t>SW Fürstenfeldbruck*</t>
  </si>
  <si>
    <t>HWD l/h bzw. 71,60 €</t>
  </si>
  <si>
    <t>28 % EGK</t>
  </si>
  <si>
    <t>https://www.gw-boernsen.de/fileadmin/Media/PDF/Preislisten/WAERME_2024_AP_HP_Schaukaesten.pdf</t>
  </si>
  <si>
    <t>pauschal 250 €</t>
  </si>
  <si>
    <t>pauschal 386,64 €</t>
  </si>
  <si>
    <t>pauschal 184,08 €</t>
  </si>
  <si>
    <t>pauschal 348 €</t>
  </si>
  <si>
    <t>https://services.vereinigte-stadtwerke.de/vsg/de/f/c/3/media_token/fsivoyic50</t>
  </si>
  <si>
    <t>**) Durchschnittspreise von AVACON Natur mit 33 Wärmeversorgungsgebieten in Niedersachsen, Sachsen-Anhalt und Hessen (mit Mischpreisen bis zu 20,497 Cent netto pro kWh in Blankenburg, Am Mönchenfeld)</t>
  </si>
  <si>
    <t>***) Durchschnittspreise von Bayernwerk Natur mit 12 Wärmeversorgungsgebieten rund um München (mit Mischpreisen bis zu 18,634 Cent netto pro kWh in Puchheim)</t>
  </si>
  <si>
    <t>****) Durchschnittspreise von EWE Vertrieb mit 29 Wärmeversorgungsgebieten in Niedersachsen und Brandenburg (mit Mischpreisen bis zu 34,698 Cent netto pro kWh in Seelow, Nord/Süd)</t>
  </si>
  <si>
    <t>*****) Durchschnittspreise von HanseWerk Natur mit 117 Wärmeversorgungsgebieten in Niedersachsen, Hamburg und Schleswig-Holstein (mit Mischpreisen bis zun 32,784 Cent netto pro kWh in Bad Malente, Kampstraße)</t>
  </si>
  <si>
    <t>SW Bochum*</t>
  </si>
  <si>
    <t>https://www.sw-augsburg.de/fileadmin/content/6_pdf_Downloadcenter/1_Energie/3_Fernwaerme/Preisbl%C3%A4tter/Preisblatt_neu_KVK_01.04.2024.pdf</t>
  </si>
  <si>
    <t>pauschal 480,49 €</t>
  </si>
  <si>
    <t>https://www.n-ergie.de/public/remotemedien/media/n_ergie/internet/geschaeftskunden_1/gewerbekunden/fernwaerme_2/fernwaerme_neu/DOWNLOAD_Preisblatt_WAeRME.pdf</t>
  </si>
  <si>
    <t>Mischpreis netto</t>
  </si>
  <si>
    <t>Arbeitspreis netto</t>
  </si>
  <si>
    <t>Grundpreis netto</t>
  </si>
  <si>
    <t>Verrechnungspreis netto</t>
  </si>
  <si>
    <t>Mischpreis brutto</t>
  </si>
  <si>
    <t>pauschal 268,91 €</t>
  </si>
  <si>
    <t>pauschal 790,64 €</t>
  </si>
  <si>
    <t>https://www.evo-ag.de/fileadmin/user_upload/Angebote_und_Tarife/Privatkunden/Waerme/Dokumente/20240320_Preisliste_Komfort_Direkt_ab_01042024_19_.pdf</t>
  </si>
  <si>
    <t>pauschal 358,66 €</t>
  </si>
  <si>
    <t>pauschal 1.242,80 €</t>
  </si>
  <si>
    <t>https://web.cdn.rheinenergie.com/cms/media/documents/preisblaetter/ab_1_4_2024/Preisblatt_Fernwaerme_Allgemeine_Versorgung.pdf</t>
  </si>
  <si>
    <t>pauschal 188,33 €</t>
  </si>
  <si>
    <t xml:space="preserve">Faktor bei </t>
  </si>
  <si>
    <t>19 % MWSt</t>
  </si>
  <si>
    <t>ohne vier FVU's</t>
  </si>
  <si>
    <t>Anzahl der restlichen FVU's</t>
  </si>
  <si>
    <t xml:space="preserve">Durchschnitt von 176 FVU's </t>
  </si>
  <si>
    <t>pauschal 818,52 €</t>
  </si>
</sst>
</file>

<file path=xl/styles.xml><?xml version="1.0" encoding="utf-8"?>
<styleSheet xmlns="http://schemas.openxmlformats.org/spreadsheetml/2006/main">
  <numFmts count="15">
    <numFmt numFmtId="6" formatCode="#,##0\ &quot;€&quot;;[Red]\-#,##0\ &quot;€&quot;"/>
    <numFmt numFmtId="8" formatCode="#,##0.00\ &quot;€&quot;;[Red]\-#,##0.00\ &quot;€&quot;"/>
    <numFmt numFmtId="164" formatCode="#,##0.00\ [$€-407];[Red]\-#,##0.00\ [$€-407]"/>
    <numFmt numFmtId="165" formatCode="0.0000"/>
    <numFmt numFmtId="166" formatCode="#,##0.00\ &quot;€&quot;"/>
    <numFmt numFmtId="167" formatCode="#,##0\ [$€-407];[Red]\-#,##0\ [$€-407]"/>
    <numFmt numFmtId="168" formatCode="#,##0\ &quot;€&quot;"/>
    <numFmt numFmtId="169" formatCode="#,##0.0000_ ;[Red]\-#,##0.0000\ "/>
    <numFmt numFmtId="170" formatCode="#,##0.00_ ;[Red]\-#,##0.00\ "/>
    <numFmt numFmtId="171" formatCode="#,##0_ ;[Red]\-#,##0\ "/>
    <numFmt numFmtId="172" formatCode="0.0%"/>
    <numFmt numFmtId="173" formatCode="#,##0.000_ ;[Red]\-#,##0.000\ "/>
    <numFmt numFmtId="174" formatCode="0.000"/>
    <numFmt numFmtId="175" formatCode="#,##0.000"/>
    <numFmt numFmtId="176" formatCode="#,##0.00\ _€"/>
  </numFmts>
  <fonts count="18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sz val="10"/>
      <color indexed="10"/>
      <name val="Arial"/>
      <family val="2"/>
    </font>
    <font>
      <b/>
      <sz val="10"/>
      <color indexed="57"/>
      <name val="Arial"/>
      <family val="2"/>
    </font>
    <font>
      <sz val="10"/>
      <color indexed="12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color indexed="12"/>
      <name val="Arial"/>
      <family val="2"/>
    </font>
    <font>
      <b/>
      <sz val="10"/>
      <color indexed="48"/>
      <name val="Arial"/>
      <family val="2"/>
    </font>
    <font>
      <sz val="10"/>
      <color indexed="4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</cellStyleXfs>
  <cellXfs count="183">
    <xf numFmtId="0" fontId="0" fillId="0" borderId="0" xfId="0"/>
    <xf numFmtId="0" fontId="0" fillId="0" borderId="0" xfId="0" applyFont="1" applyBorder="1"/>
    <xf numFmtId="0" fontId="1" fillId="0" borderId="0" xfId="0" applyFont="1" applyBorder="1"/>
    <xf numFmtId="164" fontId="1" fillId="0" borderId="0" xfId="0" applyNumberFormat="1" applyFont="1" applyBorder="1"/>
    <xf numFmtId="164" fontId="0" fillId="0" borderId="0" xfId="0" applyNumberFormat="1" applyFont="1" applyBorder="1"/>
    <xf numFmtId="0" fontId="1" fillId="0" borderId="0" xfId="0" applyNumberFormat="1" applyFont="1"/>
    <xf numFmtId="0" fontId="0" fillId="0" borderId="0" xfId="0" applyNumberFormat="1"/>
    <xf numFmtId="10" fontId="0" fillId="0" borderId="0" xfId="0" applyNumberFormat="1" applyFont="1" applyBorder="1"/>
    <xf numFmtId="10" fontId="1" fillId="0" borderId="0" xfId="0" applyNumberFormat="1" applyFont="1" applyBorder="1"/>
    <xf numFmtId="6" fontId="1" fillId="0" borderId="0" xfId="0" applyNumberFormat="1" applyFont="1" applyBorder="1"/>
    <xf numFmtId="164" fontId="2" fillId="0" borderId="0" xfId="0" applyNumberFormat="1" applyFont="1" applyBorder="1"/>
    <xf numFmtId="6" fontId="2" fillId="0" borderId="0" xfId="0" applyNumberFormat="1" applyFont="1" applyBorder="1"/>
    <xf numFmtId="0" fontId="2" fillId="0" borderId="0" xfId="0" applyFont="1" applyBorder="1"/>
    <xf numFmtId="165" fontId="1" fillId="0" borderId="0" xfId="0" applyNumberFormat="1" applyFont="1" applyBorder="1"/>
    <xf numFmtId="165" fontId="2" fillId="0" borderId="0" xfId="0" applyNumberFormat="1" applyFont="1" applyBorder="1"/>
    <xf numFmtId="0" fontId="0" fillId="0" borderId="0" xfId="0" applyBorder="1"/>
    <xf numFmtId="166" fontId="1" fillId="0" borderId="0" xfId="0" applyNumberFormat="1" applyFont="1" applyBorder="1"/>
    <xf numFmtId="165" fontId="0" fillId="0" borderId="0" xfId="0" applyNumberFormat="1" applyFont="1" applyBorder="1"/>
    <xf numFmtId="0" fontId="0" fillId="0" borderId="0" xfId="0" applyFont="1" applyFill="1" applyBorder="1"/>
    <xf numFmtId="0" fontId="0" fillId="0" borderId="0" xfId="0" applyFill="1" applyBorder="1"/>
    <xf numFmtId="167" fontId="0" fillId="0" borderId="0" xfId="0" applyNumberFormat="1" applyFont="1" applyBorder="1"/>
    <xf numFmtId="167" fontId="2" fillId="0" borderId="0" xfId="0" applyNumberFormat="1" applyFont="1" applyBorder="1"/>
    <xf numFmtId="168" fontId="3" fillId="0" borderId="0" xfId="0" applyNumberFormat="1" applyFont="1" applyBorder="1"/>
    <xf numFmtId="0" fontId="1" fillId="0" borderId="0" xfId="0" applyFont="1" applyFill="1" applyBorder="1"/>
    <xf numFmtId="168" fontId="4" fillId="0" borderId="0" xfId="0" applyNumberFormat="1" applyFont="1" applyBorder="1"/>
    <xf numFmtId="168" fontId="0" fillId="0" borderId="0" xfId="0" applyNumberFormat="1" applyFont="1" applyBorder="1"/>
    <xf numFmtId="167" fontId="1" fillId="0" borderId="0" xfId="0" applyNumberFormat="1" applyFont="1" applyBorder="1"/>
    <xf numFmtId="10" fontId="4" fillId="0" borderId="0" xfId="0" applyNumberFormat="1" applyFont="1" applyBorder="1"/>
    <xf numFmtId="6" fontId="4" fillId="0" borderId="0" xfId="0" applyNumberFormat="1" applyFont="1" applyBorder="1"/>
    <xf numFmtId="10" fontId="5" fillId="0" borderId="0" xfId="0" applyNumberFormat="1" applyFont="1" applyBorder="1"/>
    <xf numFmtId="6" fontId="5" fillId="0" borderId="0" xfId="0" applyNumberFormat="1" applyFont="1" applyBorder="1"/>
    <xf numFmtId="168" fontId="6" fillId="0" borderId="0" xfId="0" applyNumberFormat="1" applyFont="1" applyBorder="1"/>
    <xf numFmtId="0" fontId="4" fillId="0" borderId="0" xfId="0" applyFont="1" applyBorder="1"/>
    <xf numFmtId="6" fontId="1" fillId="0" borderId="0" xfId="0" applyNumberFormat="1" applyFont="1"/>
    <xf numFmtId="6" fontId="4" fillId="0" borderId="0" xfId="0" applyNumberFormat="1" applyFont="1"/>
    <xf numFmtId="168" fontId="3" fillId="0" borderId="0" xfId="0" applyNumberFormat="1" applyFont="1"/>
    <xf numFmtId="10" fontId="7" fillId="0" borderId="0" xfId="0" applyNumberFormat="1" applyFont="1"/>
    <xf numFmtId="6" fontId="3" fillId="0" borderId="0" xfId="0" applyNumberFormat="1" applyFont="1" applyBorder="1"/>
    <xf numFmtId="6" fontId="0" fillId="0" borderId="0" xfId="0" applyNumberFormat="1" applyFont="1" applyBorder="1"/>
    <xf numFmtId="0" fontId="2" fillId="0" borderId="0" xfId="0" applyFont="1" applyFill="1" applyBorder="1"/>
    <xf numFmtId="10" fontId="0" fillId="0" borderId="0" xfId="0" applyNumberFormat="1" applyBorder="1"/>
    <xf numFmtId="0" fontId="6" fillId="0" borderId="0" xfId="0" applyFont="1" applyBorder="1"/>
    <xf numFmtId="0" fontId="5" fillId="0" borderId="0" xfId="0" applyFont="1" applyBorder="1"/>
    <xf numFmtId="0" fontId="8" fillId="0" borderId="0" xfId="0" applyFont="1" applyBorder="1"/>
    <xf numFmtId="6" fontId="8" fillId="0" borderId="0" xfId="0" applyNumberFormat="1" applyFont="1" applyBorder="1"/>
    <xf numFmtId="6" fontId="0" fillId="0" borderId="0" xfId="0" applyNumberFormat="1" applyFont="1" applyFill="1" applyBorder="1"/>
    <xf numFmtId="10" fontId="6" fillId="0" borderId="0" xfId="0" applyNumberFormat="1" applyFont="1" applyBorder="1"/>
    <xf numFmtId="169" fontId="1" fillId="0" borderId="0" xfId="0" applyNumberFormat="1" applyFont="1" applyBorder="1"/>
    <xf numFmtId="167" fontId="3" fillId="0" borderId="0" xfId="0" applyNumberFormat="1" applyFont="1" applyBorder="1"/>
    <xf numFmtId="167" fontId="4" fillId="0" borderId="0" xfId="0" applyNumberFormat="1" applyFont="1" applyBorder="1"/>
    <xf numFmtId="0" fontId="3" fillId="0" borderId="0" xfId="0" applyFont="1" applyBorder="1"/>
    <xf numFmtId="8" fontId="1" fillId="0" borderId="0" xfId="0" applyNumberFormat="1" applyFont="1" applyBorder="1"/>
    <xf numFmtId="8" fontId="0" fillId="0" borderId="0" xfId="0" applyNumberFormat="1" applyFont="1" applyBorder="1"/>
    <xf numFmtId="2" fontId="1" fillId="0" borderId="0" xfId="0" applyNumberFormat="1" applyFont="1" applyBorder="1"/>
    <xf numFmtId="2" fontId="1" fillId="0" borderId="0" xfId="0" applyNumberFormat="1" applyFont="1" applyFill="1" applyBorder="1"/>
    <xf numFmtId="167" fontId="0" fillId="0" borderId="0" xfId="0" applyNumberFormat="1" applyBorder="1"/>
    <xf numFmtId="169" fontId="3" fillId="0" borderId="0" xfId="0" applyNumberFormat="1" applyFont="1" applyBorder="1"/>
    <xf numFmtId="8" fontId="3" fillId="0" borderId="0" xfId="0" applyNumberFormat="1" applyFont="1" applyBorder="1"/>
    <xf numFmtId="8" fontId="4" fillId="0" borderId="0" xfId="0" applyNumberFormat="1" applyFont="1" applyBorder="1"/>
    <xf numFmtId="170" fontId="0" fillId="0" borderId="0" xfId="0" applyNumberFormat="1" applyFont="1" applyBorder="1"/>
    <xf numFmtId="167" fontId="0" fillId="0" borderId="0" xfId="0" applyNumberFormat="1" applyFont="1" applyFill="1" applyBorder="1"/>
    <xf numFmtId="167" fontId="1" fillId="0" borderId="0" xfId="0" applyNumberFormat="1" applyFont="1" applyFill="1" applyBorder="1"/>
    <xf numFmtId="171" fontId="2" fillId="0" borderId="0" xfId="0" applyNumberFormat="1" applyFont="1" applyBorder="1"/>
    <xf numFmtId="168" fontId="1" fillId="0" borderId="0" xfId="0" applyNumberFormat="1" applyFont="1" applyBorder="1"/>
    <xf numFmtId="10" fontId="2" fillId="0" borderId="0" xfId="0" applyNumberFormat="1" applyFont="1" applyBorder="1"/>
    <xf numFmtId="168" fontId="2" fillId="0" borderId="0" xfId="0" applyNumberFormat="1" applyFont="1" applyBorder="1"/>
    <xf numFmtId="0" fontId="0" fillId="0" borderId="0" xfId="0" applyNumberFormat="1" applyFont="1" applyFill="1" applyBorder="1"/>
    <xf numFmtId="169" fontId="2" fillId="0" borderId="0" xfId="0" applyNumberFormat="1" applyFont="1" applyBorder="1"/>
    <xf numFmtId="165" fontId="9" fillId="0" borderId="0" xfId="0" applyNumberFormat="1" applyFont="1" applyBorder="1"/>
    <xf numFmtId="0" fontId="9" fillId="0" borderId="0" xfId="0" applyNumberFormat="1" applyFont="1" applyFill="1" applyBorder="1"/>
    <xf numFmtId="172" fontId="0" fillId="0" borderId="0" xfId="0" applyNumberFormat="1" applyFont="1" applyBorder="1"/>
    <xf numFmtId="6" fontId="0" fillId="0" borderId="0" xfId="0" applyNumberFormat="1" applyBorder="1"/>
    <xf numFmtId="173" fontId="0" fillId="0" borderId="0" xfId="0" applyNumberFormat="1" applyFont="1" applyBorder="1"/>
    <xf numFmtId="174" fontId="0" fillId="0" borderId="0" xfId="0" applyNumberFormat="1" applyFont="1" applyBorder="1"/>
    <xf numFmtId="174" fontId="0" fillId="0" borderId="0" xfId="0" applyNumberFormat="1" applyFont="1" applyFill="1" applyBorder="1"/>
    <xf numFmtId="174" fontId="2" fillId="0" borderId="0" xfId="0" applyNumberFormat="1" applyFont="1" applyBorder="1"/>
    <xf numFmtId="173" fontId="2" fillId="0" borderId="0" xfId="0" applyNumberFormat="1" applyFont="1" applyBorder="1"/>
    <xf numFmtId="174" fontId="1" fillId="0" borderId="0" xfId="0" applyNumberFormat="1" applyFont="1" applyBorder="1"/>
    <xf numFmtId="173" fontId="1" fillId="0" borderId="0" xfId="0" applyNumberFormat="1" applyFont="1" applyBorder="1"/>
    <xf numFmtId="0" fontId="3" fillId="0" borderId="0" xfId="0" applyFont="1" applyFill="1" applyBorder="1"/>
    <xf numFmtId="174" fontId="3" fillId="0" borderId="0" xfId="0" applyNumberFormat="1" applyFont="1" applyFill="1" applyBorder="1"/>
    <xf numFmtId="174" fontId="4" fillId="0" borderId="0" xfId="0" applyNumberFormat="1" applyFont="1" applyFill="1" applyBorder="1"/>
    <xf numFmtId="9" fontId="0" fillId="0" borderId="0" xfId="0" applyNumberFormat="1" applyFont="1" applyBorder="1"/>
    <xf numFmtId="173" fontId="4" fillId="0" borderId="0" xfId="0" applyNumberFormat="1" applyFont="1" applyBorder="1"/>
    <xf numFmtId="173" fontId="3" fillId="0" borderId="0" xfId="0" applyNumberFormat="1" applyFont="1" applyBorder="1"/>
    <xf numFmtId="1" fontId="0" fillId="0" borderId="0" xfId="0" applyNumberFormat="1" applyFont="1" applyBorder="1"/>
    <xf numFmtId="172" fontId="0" fillId="0" borderId="0" xfId="0" applyNumberFormat="1" applyFont="1" applyFill="1" applyBorder="1"/>
    <xf numFmtId="9" fontId="2" fillId="0" borderId="0" xfId="0" applyNumberFormat="1" applyFont="1" applyBorder="1"/>
    <xf numFmtId="174" fontId="3" fillId="0" borderId="0" xfId="0" applyNumberFormat="1" applyFont="1" applyBorder="1"/>
    <xf numFmtId="173" fontId="0" fillId="0" borderId="0" xfId="0" applyNumberFormat="1" applyFont="1" applyFill="1" applyBorder="1"/>
    <xf numFmtId="173" fontId="2" fillId="0" borderId="0" xfId="0" applyNumberFormat="1" applyFont="1" applyFill="1" applyBorder="1"/>
    <xf numFmtId="173" fontId="4" fillId="0" borderId="0" xfId="0" applyNumberFormat="1" applyFont="1" applyFill="1" applyBorder="1"/>
    <xf numFmtId="174" fontId="4" fillId="0" borderId="0" xfId="0" applyNumberFormat="1" applyFont="1" applyBorder="1"/>
    <xf numFmtId="167" fontId="2" fillId="0" borderId="0" xfId="0" applyNumberFormat="1" applyFont="1" applyFill="1" applyBorder="1"/>
    <xf numFmtId="167" fontId="0" fillId="0" borderId="0" xfId="0" applyNumberFormat="1" applyFill="1" applyBorder="1"/>
    <xf numFmtId="6" fontId="2" fillId="0" borderId="0" xfId="0" applyNumberFormat="1" applyFont="1" applyFill="1" applyBorder="1"/>
    <xf numFmtId="8" fontId="0" fillId="0" borderId="0" xfId="0" applyNumberFormat="1" applyBorder="1"/>
    <xf numFmtId="1" fontId="0" fillId="0" borderId="0" xfId="0" applyNumberFormat="1" applyBorder="1"/>
    <xf numFmtId="8" fontId="2" fillId="0" borderId="0" xfId="0" applyNumberFormat="1" applyFont="1" applyBorder="1"/>
    <xf numFmtId="9" fontId="0" fillId="0" borderId="0" xfId="0" applyNumberFormat="1" applyBorder="1"/>
    <xf numFmtId="175" fontId="4" fillId="0" borderId="0" xfId="0" applyNumberFormat="1" applyFont="1" applyBorder="1"/>
    <xf numFmtId="166" fontId="0" fillId="0" borderId="0" xfId="0" applyNumberFormat="1" applyFont="1" applyFill="1" applyBorder="1"/>
    <xf numFmtId="173" fontId="0" fillId="0" borderId="0" xfId="0" applyNumberFormat="1" applyBorder="1"/>
    <xf numFmtId="166" fontId="2" fillId="0" borderId="0" xfId="0" applyNumberFormat="1" applyFont="1" applyBorder="1"/>
    <xf numFmtId="176" fontId="0" fillId="0" borderId="0" xfId="0" applyNumberFormat="1" applyFont="1" applyBorder="1"/>
    <xf numFmtId="0" fontId="0" fillId="0" borderId="0" xfId="0" applyNumberFormat="1" applyFill="1" applyBorder="1"/>
    <xf numFmtId="0" fontId="4" fillId="0" borderId="0" xfId="0" applyFont="1" applyFill="1" applyBorder="1"/>
    <xf numFmtId="8" fontId="0" fillId="0" borderId="0" xfId="0" applyNumberFormat="1" applyFont="1" applyFill="1" applyBorder="1"/>
    <xf numFmtId="164" fontId="0" fillId="0" borderId="0" xfId="0" applyNumberFormat="1" applyFont="1" applyFill="1" applyBorder="1"/>
    <xf numFmtId="8" fontId="1" fillId="0" borderId="0" xfId="0" applyNumberFormat="1" applyFont="1" applyFill="1" applyBorder="1"/>
    <xf numFmtId="8" fontId="3" fillId="0" borderId="0" xfId="0" applyNumberFormat="1" applyFont="1" applyFill="1" applyBorder="1"/>
    <xf numFmtId="173" fontId="3" fillId="0" borderId="0" xfId="0" applyNumberFormat="1" applyFont="1" applyFill="1" applyBorder="1"/>
    <xf numFmtId="8" fontId="0" fillId="0" borderId="0" xfId="0" applyNumberFormat="1" applyFill="1" applyBorder="1"/>
    <xf numFmtId="164" fontId="0" fillId="0" borderId="0" xfId="0" applyNumberFormat="1" applyFill="1" applyBorder="1"/>
    <xf numFmtId="3" fontId="0" fillId="0" borderId="0" xfId="0" applyNumberFormat="1" applyFont="1" applyBorder="1"/>
    <xf numFmtId="9" fontId="0" fillId="0" borderId="0" xfId="0" applyNumberFormat="1" applyFill="1" applyBorder="1"/>
    <xf numFmtId="0" fontId="11" fillId="0" borderId="0" xfId="0" applyFont="1" applyBorder="1"/>
    <xf numFmtId="8" fontId="11" fillId="0" borderId="0" xfId="0" applyNumberFormat="1" applyFont="1" applyBorder="1"/>
    <xf numFmtId="0" fontId="11" fillId="0" borderId="0" xfId="0" applyFont="1" applyFill="1" applyBorder="1"/>
    <xf numFmtId="1" fontId="1" fillId="0" borderId="0" xfId="0" applyNumberFormat="1" applyFont="1" applyBorder="1"/>
    <xf numFmtId="8" fontId="2" fillId="0" borderId="0" xfId="0" applyNumberFormat="1" applyFont="1" applyFill="1" applyBorder="1"/>
    <xf numFmtId="0" fontId="3" fillId="0" borderId="0" xfId="0" applyNumberFormat="1" applyFont="1" applyFill="1" applyBorder="1"/>
    <xf numFmtId="6" fontId="3" fillId="0" borderId="0" xfId="0" applyNumberFormat="1" applyFont="1" applyFill="1" applyBorder="1"/>
    <xf numFmtId="10" fontId="3" fillId="0" borderId="0" xfId="0" applyNumberFormat="1" applyFont="1" applyBorder="1"/>
    <xf numFmtId="167" fontId="4" fillId="0" borderId="0" xfId="0" applyNumberFormat="1" applyFont="1" applyFill="1" applyBorder="1"/>
    <xf numFmtId="0" fontId="12" fillId="0" borderId="0" xfId="0" applyFont="1" applyBorder="1"/>
    <xf numFmtId="1" fontId="12" fillId="0" borderId="0" xfId="0" applyNumberFormat="1" applyFont="1" applyBorder="1"/>
    <xf numFmtId="174" fontId="1" fillId="0" borderId="0" xfId="0" applyNumberFormat="1" applyFont="1" applyFill="1" applyBorder="1"/>
    <xf numFmtId="173" fontId="12" fillId="0" borderId="0" xfId="0" applyNumberFormat="1" applyFont="1" applyBorder="1"/>
    <xf numFmtId="8" fontId="12" fillId="0" borderId="0" xfId="0" applyNumberFormat="1" applyFont="1" applyBorder="1"/>
    <xf numFmtId="9" fontId="12" fillId="0" borderId="0" xfId="0" applyNumberFormat="1" applyFont="1" applyBorder="1"/>
    <xf numFmtId="0" fontId="14" fillId="0" borderId="0" xfId="0" applyFont="1" applyBorder="1"/>
    <xf numFmtId="6" fontId="13" fillId="0" borderId="0" xfId="0" applyNumberFormat="1" applyFont="1" applyBorder="1"/>
    <xf numFmtId="169" fontId="13" fillId="0" borderId="0" xfId="0" applyNumberFormat="1" applyFont="1" applyBorder="1"/>
    <xf numFmtId="175" fontId="2" fillId="0" borderId="0" xfId="0" applyNumberFormat="1" applyFont="1" applyBorder="1"/>
    <xf numFmtId="169" fontId="12" fillId="0" borderId="0" xfId="0" applyNumberFormat="1" applyFont="1" applyBorder="1"/>
    <xf numFmtId="6" fontId="12" fillId="0" borderId="0" xfId="0" applyNumberFormat="1" applyFont="1" applyBorder="1"/>
    <xf numFmtId="174" fontId="2" fillId="0" borderId="0" xfId="0" applyNumberFormat="1" applyFont="1" applyFill="1" applyBorder="1"/>
    <xf numFmtId="167" fontId="12" fillId="0" borderId="0" xfId="0" applyNumberFormat="1" applyFont="1" applyBorder="1"/>
    <xf numFmtId="168" fontId="12" fillId="0" borderId="0" xfId="0" applyNumberFormat="1" applyFont="1" applyBorder="1"/>
    <xf numFmtId="8" fontId="15" fillId="0" borderId="0" xfId="0" applyNumberFormat="1" applyFont="1" applyBorder="1"/>
    <xf numFmtId="10" fontId="12" fillId="0" borderId="0" xfId="0" applyNumberFormat="1" applyFont="1" applyBorder="1"/>
    <xf numFmtId="170" fontId="12" fillId="0" borderId="0" xfId="0" applyNumberFormat="1" applyFont="1" applyBorder="1"/>
    <xf numFmtId="1" fontId="2" fillId="0" borderId="0" xfId="0" applyNumberFormat="1" applyFont="1" applyBorder="1"/>
    <xf numFmtId="1" fontId="16" fillId="0" borderId="0" xfId="0" applyNumberFormat="1" applyFont="1" applyBorder="1"/>
    <xf numFmtId="174" fontId="12" fillId="0" borderId="0" xfId="0" applyNumberFormat="1" applyFont="1" applyBorder="1"/>
    <xf numFmtId="8" fontId="12" fillId="0" borderId="0" xfId="0" applyNumberFormat="1" applyFont="1" applyFill="1" applyBorder="1"/>
    <xf numFmtId="171" fontId="2" fillId="0" borderId="0" xfId="0" applyNumberFormat="1" applyFont="1" applyFill="1" applyBorder="1"/>
    <xf numFmtId="3" fontId="0" fillId="0" borderId="0" xfId="0" applyNumberFormat="1" applyFont="1" applyFill="1" applyBorder="1"/>
    <xf numFmtId="9" fontId="0" fillId="0" borderId="0" xfId="0" applyNumberFormat="1" applyFont="1" applyFill="1" applyBorder="1"/>
    <xf numFmtId="10" fontId="11" fillId="0" borderId="0" xfId="0" applyNumberFormat="1" applyFont="1" applyBorder="1"/>
    <xf numFmtId="0" fontId="15" fillId="0" borderId="0" xfId="0" applyFont="1" applyBorder="1"/>
    <xf numFmtId="164" fontId="15" fillId="0" borderId="0" xfId="0" applyNumberFormat="1" applyFont="1" applyBorder="1"/>
    <xf numFmtId="8" fontId="10" fillId="0" borderId="0" xfId="0" applyNumberFormat="1" applyFont="1" applyBorder="1"/>
    <xf numFmtId="9" fontId="10" fillId="0" borderId="0" xfId="0" applyNumberFormat="1" applyFont="1" applyBorder="1"/>
    <xf numFmtId="0" fontId="10" fillId="0" borderId="0" xfId="0" applyFont="1" applyBorder="1"/>
    <xf numFmtId="176" fontId="11" fillId="0" borderId="0" xfId="0" applyNumberFormat="1" applyFont="1" applyBorder="1"/>
    <xf numFmtId="0" fontId="12" fillId="0" borderId="0" xfId="0" applyFont="1" applyFill="1" applyBorder="1"/>
    <xf numFmtId="164" fontId="10" fillId="0" borderId="0" xfId="0" applyNumberFormat="1" applyFont="1" applyBorder="1"/>
    <xf numFmtId="0" fontId="15" fillId="0" borderId="0" xfId="0" applyFont="1" applyFill="1" applyBorder="1"/>
    <xf numFmtId="8" fontId="10" fillId="0" borderId="0" xfId="0" applyNumberFormat="1" applyFont="1" applyFill="1" applyBorder="1"/>
    <xf numFmtId="10" fontId="10" fillId="0" borderId="0" xfId="0" applyNumberFormat="1" applyFont="1" applyBorder="1"/>
    <xf numFmtId="176" fontId="3" fillId="0" borderId="0" xfId="0" applyNumberFormat="1" applyFont="1" applyBorder="1"/>
    <xf numFmtId="0" fontId="12" fillId="0" borderId="0" xfId="1" applyFont="1" applyAlignment="1" applyProtection="1"/>
    <xf numFmtId="176" fontId="2" fillId="0" borderId="0" xfId="0" applyNumberFormat="1" applyFont="1" applyBorder="1"/>
    <xf numFmtId="9" fontId="2" fillId="0" borderId="0" xfId="0" applyNumberFormat="1" applyFont="1" applyFill="1" applyBorder="1"/>
    <xf numFmtId="17" fontId="0" fillId="0" borderId="0" xfId="0" applyNumberFormat="1" applyBorder="1"/>
    <xf numFmtId="171" fontId="1" fillId="0" borderId="0" xfId="0" applyNumberFormat="1" applyFont="1" applyBorder="1"/>
    <xf numFmtId="1" fontId="1" fillId="0" borderId="0" xfId="0" applyNumberFormat="1" applyFont="1" applyFill="1" applyBorder="1"/>
    <xf numFmtId="8" fontId="4" fillId="0" borderId="0" xfId="0" applyNumberFormat="1" applyFont="1" applyFill="1" applyBorder="1"/>
    <xf numFmtId="167" fontId="12" fillId="0" borderId="0" xfId="1" applyNumberFormat="1" applyFont="1" applyBorder="1" applyAlignment="1" applyProtection="1"/>
    <xf numFmtId="173" fontId="9" fillId="0" borderId="0" xfId="0" applyNumberFormat="1" applyFont="1" applyFill="1" applyBorder="1"/>
    <xf numFmtId="175" fontId="1" fillId="0" borderId="0" xfId="0" applyNumberFormat="1" applyFont="1" applyFill="1" applyBorder="1"/>
    <xf numFmtId="173" fontId="11" fillId="0" borderId="0" xfId="0" applyNumberFormat="1" applyFont="1" applyBorder="1"/>
    <xf numFmtId="0" fontId="9" fillId="0" borderId="0" xfId="0" applyFont="1" applyBorder="1"/>
    <xf numFmtId="9" fontId="10" fillId="0" borderId="0" xfId="0" applyNumberFormat="1" applyFont="1" applyFill="1" applyBorder="1"/>
    <xf numFmtId="166" fontId="0" fillId="0" borderId="0" xfId="0" applyNumberFormat="1" applyFont="1" applyBorder="1"/>
    <xf numFmtId="8" fontId="5" fillId="0" borderId="0" xfId="0" applyNumberFormat="1" applyFont="1" applyBorder="1"/>
    <xf numFmtId="175" fontId="2" fillId="0" borderId="0" xfId="0" applyNumberFormat="1" applyFont="1" applyFill="1" applyBorder="1"/>
    <xf numFmtId="2" fontId="0" fillId="0" borderId="0" xfId="0" applyNumberFormat="1" applyFont="1" applyBorder="1"/>
    <xf numFmtId="2" fontId="2" fillId="0" borderId="0" xfId="0" applyNumberFormat="1" applyFont="1" applyBorder="1"/>
    <xf numFmtId="4" fontId="1" fillId="0" borderId="0" xfId="0" applyNumberFormat="1" applyFont="1" applyBorder="1"/>
    <xf numFmtId="175" fontId="1" fillId="0" borderId="0" xfId="0" applyNumberFormat="1" applyFont="1" applyBorder="1"/>
  </cellXfs>
  <cellStyles count="2">
    <cellStyle name="Hyperlink" xfId="1" builtinId="8"/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tadtwerke-oranienburg.de/wp-content/uploads/Dokumente_Waerme/Preisblatt-Fernwaerme-Stadtwerke-Oranienburg.pdf" TargetMode="External"/><Relationship Id="rId1" Type="http://schemas.openxmlformats.org/officeDocument/2006/relationships/hyperlink" Target="https://niefern-oeschelbronn.ratsinfomanagement.net/sdnetrim/UGhVM0hpd2NXNFdFcExjZXwoWJyKhHylcyCDRq-A-XygYi02ArzcxGMG8C2rNOTFmFK9Qq0_2G_h8rrl5imeCg/Gesamtes_Sitzungspaket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Z286"/>
  <sheetViews>
    <sheetView tabSelected="1" topLeftCell="B231" workbookViewId="0">
      <selection activeCell="B240" sqref="B240"/>
    </sheetView>
  </sheetViews>
  <sheetFormatPr baseColWidth="10" defaultRowHeight="13.2"/>
  <cols>
    <col min="1" max="1" width="5.21875" style="1" hidden="1" customWidth="1"/>
    <col min="2" max="2" width="28.77734375" style="1" customWidth="1"/>
    <col min="3" max="3" width="21.88671875" style="1" customWidth="1"/>
    <col min="4" max="4" width="24.5546875" style="1" customWidth="1"/>
    <col min="5" max="5" width="23" style="1" customWidth="1"/>
    <col min="6" max="6" width="21.77734375" style="1" customWidth="1"/>
    <col min="7" max="7" width="17.77734375" style="1" customWidth="1"/>
    <col min="8" max="8" width="18.44140625" style="1" customWidth="1"/>
    <col min="9" max="9" width="14.33203125" style="1" customWidth="1"/>
    <col min="10" max="10" width="2.21875" style="1" hidden="1" customWidth="1"/>
    <col min="11" max="11" width="16.88671875" style="1" customWidth="1"/>
    <col min="12" max="12" width="16.44140625" style="1" customWidth="1"/>
    <col min="13" max="13" width="16.88671875" style="1" customWidth="1"/>
    <col min="14" max="14" width="14.88671875" style="1" customWidth="1"/>
    <col min="15" max="15" width="22" style="1" customWidth="1"/>
    <col min="16" max="16" width="20.5546875" style="1" customWidth="1"/>
    <col min="17" max="17" width="22" style="1" customWidth="1"/>
    <col min="18" max="18" width="16.6640625" style="1" customWidth="1"/>
    <col min="19" max="19" width="13.77734375" style="1" customWidth="1"/>
    <col min="20" max="20" width="12.33203125" style="1" customWidth="1"/>
    <col min="21" max="21" width="11.5546875" style="1"/>
    <col min="22" max="22" width="10.88671875" style="1" customWidth="1"/>
    <col min="23" max="23" width="9.44140625" style="1" customWidth="1"/>
    <col min="24" max="24" width="6.109375" style="1" customWidth="1"/>
    <col min="25" max="25" width="17" style="1" customWidth="1"/>
    <col min="26" max="27" width="12.44140625" style="1" customWidth="1"/>
    <col min="28" max="28" width="16.44140625" style="1" customWidth="1"/>
    <col min="29" max="29" width="14" style="1" customWidth="1"/>
    <col min="30" max="30" width="10.6640625" style="1" customWidth="1"/>
    <col min="31" max="31" width="10.33203125" style="1" customWidth="1"/>
    <col min="32" max="32" width="13.6640625" style="1" customWidth="1"/>
    <col min="33" max="33" width="12.88671875" style="1" customWidth="1"/>
    <col min="34" max="34" width="0.109375" style="1" customWidth="1"/>
    <col min="35" max="35" width="0.44140625" style="1" customWidth="1"/>
    <col min="36" max="36" width="4.6640625" style="1" customWidth="1"/>
    <col min="37" max="37" width="17.88671875" style="1" customWidth="1"/>
    <col min="38" max="38" width="14.33203125" style="1" customWidth="1"/>
    <col min="39" max="39" width="14.109375" style="1" customWidth="1"/>
    <col min="40" max="40" width="13.6640625" style="1" customWidth="1"/>
    <col min="41" max="41" width="13.109375" style="1" customWidth="1"/>
    <col min="42" max="16384" width="11.5546875" style="1"/>
  </cols>
  <sheetData>
    <row r="1" spans="1:156">
      <c r="A1" s="2"/>
      <c r="B1" s="2" t="s">
        <v>183</v>
      </c>
      <c r="C1" s="2"/>
      <c r="D1" s="23"/>
      <c r="E1" s="2"/>
      <c r="F1" s="23" t="s">
        <v>156</v>
      </c>
      <c r="G1" s="2" t="s">
        <v>126</v>
      </c>
      <c r="H1" s="2"/>
      <c r="I1" s="15"/>
      <c r="J1" s="2"/>
      <c r="K1" s="19"/>
      <c r="L1" s="39"/>
      <c r="M1" s="19"/>
      <c r="N1" s="23"/>
      <c r="O1" s="23"/>
      <c r="P1" s="2"/>
      <c r="Q1" s="2"/>
      <c r="R1" s="23"/>
      <c r="S1" s="2"/>
      <c r="T1" s="21"/>
      <c r="U1" s="2"/>
      <c r="AA1" s="2"/>
      <c r="AB1" s="26"/>
      <c r="AG1" s="2"/>
      <c r="AM1" s="2"/>
      <c r="AR1" s="2"/>
      <c r="AU1" s="2"/>
      <c r="AW1" s="2"/>
      <c r="AZ1" s="2"/>
      <c r="BE1" s="2"/>
      <c r="BI1" s="2"/>
      <c r="BJ1" s="2"/>
      <c r="BL1" s="3"/>
      <c r="BN1" s="2"/>
      <c r="BO1" s="2"/>
      <c r="BQ1" s="2"/>
      <c r="BT1" s="2"/>
      <c r="DC1" s="1" t="s">
        <v>0</v>
      </c>
      <c r="DQ1" s="1" t="s">
        <v>1</v>
      </c>
      <c r="EE1" s="1" t="s">
        <v>2</v>
      </c>
      <c r="ES1" s="1" t="s">
        <v>3</v>
      </c>
      <c r="EZ1" s="1" t="s">
        <v>4</v>
      </c>
    </row>
    <row r="2" spans="1:156">
      <c r="B2" s="2"/>
      <c r="C2" s="2"/>
      <c r="D2" s="2"/>
      <c r="E2" s="23"/>
      <c r="F2" s="23"/>
      <c r="G2" s="2"/>
      <c r="H2" s="2"/>
      <c r="I2" s="20"/>
      <c r="J2" s="2"/>
      <c r="K2" s="19"/>
      <c r="L2" s="39"/>
      <c r="M2" s="12"/>
      <c r="N2" s="23"/>
      <c r="O2" s="23"/>
      <c r="P2" s="2"/>
      <c r="R2" s="23"/>
      <c r="S2" s="23"/>
      <c r="T2" s="21"/>
      <c r="U2" s="2"/>
      <c r="AA2" s="2"/>
      <c r="AB2" s="26"/>
      <c r="AF2" s="61"/>
      <c r="AG2" s="2"/>
      <c r="AK2" s="23"/>
      <c r="AL2" s="23"/>
      <c r="AM2" s="2"/>
      <c r="AN2" s="23"/>
      <c r="AO2" s="2"/>
      <c r="AP2" s="2"/>
      <c r="AR2" s="2"/>
      <c r="AU2" s="2"/>
      <c r="BA2" s="2"/>
      <c r="BE2" s="2"/>
      <c r="BG2" s="2"/>
      <c r="BN2" s="2"/>
      <c r="BQ2" s="15"/>
      <c r="BR2" s="15"/>
      <c r="BT2" s="12"/>
      <c r="BU2" s="2"/>
      <c r="CB2" s="2"/>
    </row>
    <row r="3" spans="1:156">
      <c r="A3" s="15" t="s">
        <v>5</v>
      </c>
      <c r="B3" s="26" t="s">
        <v>6</v>
      </c>
      <c r="C3" s="2" t="s">
        <v>7</v>
      </c>
      <c r="D3" s="2" t="s">
        <v>30</v>
      </c>
      <c r="E3" s="2" t="s">
        <v>31</v>
      </c>
      <c r="F3" s="2" t="s">
        <v>9</v>
      </c>
      <c r="G3" s="2" t="s">
        <v>76</v>
      </c>
      <c r="H3" s="2" t="str">
        <f>G3</f>
        <v>monatl. Heizkosten</v>
      </c>
      <c r="I3" s="3" t="s">
        <v>75</v>
      </c>
      <c r="J3" s="2"/>
      <c r="K3" s="2" t="s">
        <v>157</v>
      </c>
      <c r="L3" s="2" t="s">
        <v>158</v>
      </c>
      <c r="M3" s="2" t="s">
        <v>436</v>
      </c>
      <c r="N3" s="26" t="s">
        <v>442</v>
      </c>
      <c r="O3" s="8"/>
      <c r="P3" s="2"/>
      <c r="Q3" s="2"/>
      <c r="R3" s="15"/>
      <c r="S3" s="15"/>
      <c r="T3" s="2"/>
      <c r="W3" s="7"/>
      <c r="Y3" s="50"/>
      <c r="Z3" s="26"/>
      <c r="AA3" s="48"/>
      <c r="AE3" s="2"/>
      <c r="AF3" s="2"/>
      <c r="AJ3" s="18"/>
      <c r="AM3" s="38"/>
      <c r="AN3" s="18"/>
      <c r="AO3" s="26"/>
      <c r="AP3" s="26"/>
      <c r="AQ3" s="2"/>
      <c r="AR3" s="26"/>
      <c r="AS3" s="60"/>
      <c r="AU3" s="2"/>
      <c r="AV3" s="2"/>
      <c r="AW3" s="2"/>
      <c r="AX3" s="2"/>
      <c r="AY3" s="2"/>
      <c r="AZ3" s="23"/>
      <c r="BD3" s="12"/>
      <c r="BE3" s="15"/>
      <c r="BI3" s="15"/>
      <c r="BJ3" s="15"/>
      <c r="BK3" s="15"/>
      <c r="BL3" s="19"/>
      <c r="BN3" s="18"/>
      <c r="BT3" s="15"/>
    </row>
    <row r="4" spans="1:156">
      <c r="C4" s="2" t="s">
        <v>8</v>
      </c>
      <c r="D4" s="2" t="s">
        <v>29</v>
      </c>
      <c r="E4" s="2" t="s">
        <v>32</v>
      </c>
      <c r="F4" s="2" t="s">
        <v>8</v>
      </c>
      <c r="G4" s="2" t="s">
        <v>155</v>
      </c>
      <c r="H4" s="2" t="s">
        <v>125</v>
      </c>
      <c r="I4" s="2"/>
      <c r="J4" s="2"/>
      <c r="K4" s="23" t="s">
        <v>198</v>
      </c>
      <c r="L4" s="2" t="s">
        <v>199</v>
      </c>
      <c r="M4" s="23" t="s">
        <v>435</v>
      </c>
      <c r="O4" s="2"/>
      <c r="P4" s="2"/>
      <c r="Q4" s="2"/>
      <c r="S4" s="15"/>
      <c r="AO4" s="20"/>
      <c r="AP4" s="20"/>
      <c r="AR4" s="20"/>
      <c r="AW4" s="2"/>
      <c r="AX4" s="2"/>
      <c r="AY4" s="15"/>
      <c r="AZ4" s="19"/>
      <c r="BA4" s="19"/>
      <c r="BB4" s="19"/>
      <c r="BD4" s="12"/>
      <c r="BE4" s="18"/>
      <c r="BI4" s="15"/>
      <c r="BJ4" s="15"/>
      <c r="BK4" s="15"/>
      <c r="BT4" s="15"/>
    </row>
    <row r="5" spans="1:156">
      <c r="B5" s="38"/>
      <c r="C5" s="15" t="s">
        <v>121</v>
      </c>
      <c r="D5" s="15" t="s">
        <v>120</v>
      </c>
      <c r="E5" s="38"/>
      <c r="F5" s="71" t="s">
        <v>56</v>
      </c>
      <c r="G5" s="23" t="s">
        <v>127</v>
      </c>
      <c r="I5" s="52"/>
      <c r="J5" s="2"/>
      <c r="S5" s="15"/>
      <c r="AI5" s="15"/>
      <c r="AY5" s="15"/>
      <c r="AZ5" s="15"/>
      <c r="BA5" s="15"/>
      <c r="BE5" s="15"/>
      <c r="BF5" s="15"/>
      <c r="BI5" s="15"/>
      <c r="BK5" s="15"/>
      <c r="BT5" s="19"/>
    </row>
    <row r="6" spans="1:156">
      <c r="AI6" s="15"/>
      <c r="AM6" s="38"/>
      <c r="AN6" s="11"/>
      <c r="AO6" s="20"/>
      <c r="AP6" s="17"/>
      <c r="AR6" s="17"/>
      <c r="AS6" s="52"/>
      <c r="AY6" s="19"/>
      <c r="AZ6" s="19"/>
      <c r="BI6" s="19"/>
      <c r="BT6" s="19"/>
    </row>
    <row r="7" spans="1:156">
      <c r="A7" s="1">
        <v>1</v>
      </c>
      <c r="B7" s="71" t="s">
        <v>57</v>
      </c>
      <c r="C7" s="75">
        <v>10.8</v>
      </c>
      <c r="D7" s="96">
        <v>69</v>
      </c>
      <c r="E7" s="40"/>
      <c r="F7" s="76">
        <v>14.632999999999999</v>
      </c>
      <c r="G7" s="98">
        <v>261.20999999999998</v>
      </c>
      <c r="H7" s="52">
        <f>G7/120</f>
        <v>2.1767499999999997</v>
      </c>
      <c r="I7" s="97" t="s">
        <v>74</v>
      </c>
      <c r="K7" s="15" t="s">
        <v>200</v>
      </c>
      <c r="L7" s="1">
        <v>258</v>
      </c>
      <c r="M7" s="15" t="s">
        <v>202</v>
      </c>
      <c r="N7" s="125" t="s">
        <v>201</v>
      </c>
      <c r="O7" s="125"/>
      <c r="P7" s="125"/>
      <c r="Q7" s="126"/>
      <c r="R7" s="125"/>
      <c r="S7" s="19"/>
      <c r="AI7" s="15"/>
      <c r="AM7" s="11"/>
      <c r="AN7" s="11"/>
      <c r="AO7" s="20"/>
      <c r="AP7" s="17"/>
      <c r="AR7" s="17"/>
      <c r="AS7" s="52"/>
      <c r="AZ7" s="19"/>
      <c r="BI7" s="19"/>
      <c r="BL7" s="15"/>
    </row>
    <row r="8" spans="1:156">
      <c r="A8" s="1">
        <v>2</v>
      </c>
      <c r="B8" s="39" t="s">
        <v>208</v>
      </c>
      <c r="C8" s="12">
        <v>11.401</v>
      </c>
      <c r="D8" s="98" t="s">
        <v>516</v>
      </c>
      <c r="E8" s="98">
        <v>55.66</v>
      </c>
      <c r="F8" s="137">
        <v>14.38</v>
      </c>
      <c r="G8" s="52">
        <v>256.68</v>
      </c>
      <c r="H8" s="52">
        <v>2.14</v>
      </c>
      <c r="I8" s="85" t="str">
        <f>I7</f>
        <v>Ende Juni 2024</v>
      </c>
      <c r="K8" s="19" t="s">
        <v>210</v>
      </c>
      <c r="L8" s="18">
        <v>11</v>
      </c>
      <c r="M8" s="19" t="s">
        <v>211</v>
      </c>
      <c r="N8" s="125" t="s">
        <v>250</v>
      </c>
      <c r="O8" s="125"/>
      <c r="AI8" s="15"/>
      <c r="AM8" s="11"/>
      <c r="AN8" s="11"/>
      <c r="AO8" s="20"/>
      <c r="AP8" s="17"/>
      <c r="AR8" s="17"/>
      <c r="AS8" s="52"/>
      <c r="AZ8" s="19"/>
      <c r="BI8" s="19"/>
      <c r="BL8" s="15"/>
      <c r="BN8" s="18"/>
      <c r="BT8" s="2"/>
      <c r="BU8" s="2"/>
      <c r="BV8" s="2"/>
      <c r="BW8" s="2"/>
      <c r="BX8" s="2"/>
    </row>
    <row r="9" spans="1:156">
      <c r="A9" s="1">
        <v>3</v>
      </c>
      <c r="B9" s="32" t="s">
        <v>209</v>
      </c>
      <c r="C9" s="92">
        <v>7.8</v>
      </c>
      <c r="D9" s="58">
        <v>28.8</v>
      </c>
      <c r="E9" s="32"/>
      <c r="F9" s="81">
        <v>9.4</v>
      </c>
      <c r="G9" s="58">
        <v>167.79</v>
      </c>
      <c r="H9" s="58">
        <v>1.4</v>
      </c>
      <c r="I9" s="85" t="str">
        <f>I7</f>
        <v>Ende Juni 2024</v>
      </c>
      <c r="K9" s="1" t="str">
        <f>K8</f>
        <v>Biomasse</v>
      </c>
      <c r="L9" s="1">
        <v>22</v>
      </c>
      <c r="N9" s="125" t="s">
        <v>212</v>
      </c>
      <c r="O9" s="125"/>
      <c r="P9" s="125"/>
      <c r="AI9" s="15"/>
      <c r="AM9" s="11"/>
      <c r="AN9" s="11"/>
      <c r="AO9" s="20"/>
      <c r="AP9" s="17"/>
      <c r="AR9" s="17"/>
      <c r="AS9" s="52"/>
      <c r="AZ9" s="19"/>
      <c r="BV9" s="15"/>
      <c r="BX9" s="15"/>
    </row>
    <row r="10" spans="1:156">
      <c r="A10" s="1">
        <v>4</v>
      </c>
      <c r="B10" s="39" t="s">
        <v>203</v>
      </c>
      <c r="C10" s="74">
        <v>16.59</v>
      </c>
      <c r="D10" s="104">
        <v>34.74</v>
      </c>
      <c r="E10" s="52">
        <v>167.69</v>
      </c>
      <c r="F10" s="73">
        <v>19.452000000000002</v>
      </c>
      <c r="G10" s="52">
        <v>347.22</v>
      </c>
      <c r="H10" s="52">
        <f>G10/120</f>
        <v>2.8935000000000004</v>
      </c>
      <c r="I10" s="10" t="s">
        <v>73</v>
      </c>
      <c r="K10" s="19" t="s">
        <v>204</v>
      </c>
      <c r="L10" s="1">
        <v>44</v>
      </c>
      <c r="M10" s="19" t="s">
        <v>206</v>
      </c>
      <c r="N10" s="125" t="s">
        <v>205</v>
      </c>
      <c r="O10" s="125"/>
      <c r="P10" s="125"/>
      <c r="Q10" s="125"/>
      <c r="AI10" s="15"/>
      <c r="AM10" s="11"/>
      <c r="AN10" s="11"/>
      <c r="AO10" s="20"/>
      <c r="AP10" s="17"/>
      <c r="AR10" s="17"/>
      <c r="AS10" s="52"/>
    </row>
    <row r="11" spans="1:156">
      <c r="A11" s="18">
        <v>5</v>
      </c>
      <c r="B11" s="39" t="s">
        <v>161</v>
      </c>
      <c r="C11" s="74">
        <v>13.367000000000001</v>
      </c>
      <c r="D11" s="52">
        <v>47.61</v>
      </c>
      <c r="E11" s="52">
        <v>74.400000000000006</v>
      </c>
      <c r="F11" s="74">
        <v>16.425000000000001</v>
      </c>
      <c r="G11" s="52">
        <v>293.19</v>
      </c>
      <c r="H11" s="52">
        <v>2.44</v>
      </c>
      <c r="I11" s="15" t="s">
        <v>74</v>
      </c>
      <c r="K11" s="19" t="s">
        <v>204</v>
      </c>
      <c r="L11" s="18">
        <v>23</v>
      </c>
      <c r="N11" s="125" t="s">
        <v>213</v>
      </c>
      <c r="O11" s="125"/>
      <c r="P11" s="125"/>
      <c r="Q11" s="125"/>
      <c r="R11" s="125"/>
      <c r="S11" s="125"/>
      <c r="AE11" s="28"/>
      <c r="AI11" s="15"/>
      <c r="AM11" s="11"/>
      <c r="AN11" s="11"/>
      <c r="AO11" s="20"/>
      <c r="AP11" s="17"/>
      <c r="AR11" s="17"/>
      <c r="AS11" s="52"/>
    </row>
    <row r="12" spans="1:156">
      <c r="A12" s="18">
        <v>6</v>
      </c>
      <c r="B12" s="11" t="s">
        <v>10</v>
      </c>
      <c r="C12" s="137">
        <v>7.5519999999999996</v>
      </c>
      <c r="D12" s="98" t="s">
        <v>535</v>
      </c>
      <c r="E12" s="64"/>
      <c r="F12" s="76">
        <v>12.099</v>
      </c>
      <c r="G12" s="98">
        <v>215.97</v>
      </c>
      <c r="H12" s="98">
        <v>1.8</v>
      </c>
      <c r="I12" s="97" t="s">
        <v>74</v>
      </c>
      <c r="K12" s="19" t="s">
        <v>204</v>
      </c>
      <c r="L12" s="1">
        <v>448</v>
      </c>
      <c r="M12" s="19" t="s">
        <v>207</v>
      </c>
      <c r="N12" s="125" t="s">
        <v>515</v>
      </c>
      <c r="O12" s="125"/>
      <c r="P12" s="125"/>
      <c r="Q12" s="125"/>
      <c r="R12" s="125"/>
      <c r="S12" s="136"/>
      <c r="T12" s="125"/>
      <c r="U12" s="125"/>
      <c r="V12" s="125"/>
      <c r="W12" s="125"/>
      <c r="X12" s="125"/>
      <c r="Y12" s="125"/>
      <c r="AM12" s="11"/>
      <c r="AN12" s="11"/>
      <c r="AO12" s="20"/>
      <c r="AP12" s="17"/>
      <c r="AR12" s="17"/>
      <c r="AS12" s="52"/>
    </row>
    <row r="13" spans="1:156">
      <c r="A13" s="1">
        <v>7</v>
      </c>
      <c r="B13" s="23" t="s">
        <v>481</v>
      </c>
      <c r="C13" s="127">
        <v>10.936999999999999</v>
      </c>
      <c r="D13" s="51">
        <v>59.65</v>
      </c>
      <c r="E13" s="2"/>
      <c r="F13" s="2">
        <v>14.250999999999999</v>
      </c>
      <c r="G13" s="51">
        <v>254.38</v>
      </c>
      <c r="H13" s="51">
        <v>2.12</v>
      </c>
      <c r="I13" s="119" t="str">
        <f>I12</f>
        <v>Ende Juni 2024</v>
      </c>
      <c r="N13" s="125" t="s">
        <v>248</v>
      </c>
      <c r="O13" s="125"/>
      <c r="P13" s="125"/>
      <c r="Q13" s="125"/>
      <c r="R13" s="125"/>
      <c r="AE13" s="28"/>
      <c r="AI13" s="15"/>
      <c r="AM13" s="11"/>
      <c r="AN13" s="11"/>
      <c r="AO13" s="20"/>
      <c r="AP13" s="17"/>
      <c r="AR13" s="17"/>
      <c r="AS13" s="52"/>
    </row>
    <row r="14" spans="1:156">
      <c r="A14" s="18">
        <v>8</v>
      </c>
      <c r="B14" s="12" t="s">
        <v>356</v>
      </c>
      <c r="C14" s="12">
        <v>8.6359999999999992</v>
      </c>
      <c r="D14" s="98">
        <v>55.82</v>
      </c>
      <c r="E14" s="98">
        <v>92.29</v>
      </c>
      <c r="F14" s="137">
        <v>12.25</v>
      </c>
      <c r="G14" s="98">
        <v>218.66</v>
      </c>
      <c r="H14" s="98">
        <v>1.82</v>
      </c>
      <c r="I14" s="12" t="s">
        <v>74</v>
      </c>
      <c r="L14" s="70"/>
      <c r="N14" s="125" t="s">
        <v>358</v>
      </c>
      <c r="O14" s="125"/>
      <c r="P14" s="125"/>
      <c r="S14" s="19"/>
      <c r="AM14" s="11"/>
      <c r="AN14" s="11"/>
      <c r="AO14" s="20"/>
      <c r="AP14" s="17"/>
      <c r="AR14" s="17"/>
      <c r="AS14" s="52"/>
      <c r="AV14" s="18"/>
    </row>
    <row r="15" spans="1:156">
      <c r="A15" s="1">
        <v>9</v>
      </c>
      <c r="B15" s="39" t="s">
        <v>108</v>
      </c>
      <c r="C15" s="73">
        <v>11.62</v>
      </c>
      <c r="D15" s="52">
        <v>28.66</v>
      </c>
      <c r="E15" s="52">
        <v>115.58</v>
      </c>
      <c r="F15" s="1">
        <v>13.853999999999999</v>
      </c>
      <c r="G15" s="52">
        <v>247.3</v>
      </c>
      <c r="H15" s="52">
        <f>G15/120</f>
        <v>2.0608333333333335</v>
      </c>
      <c r="I15" s="10" t="s">
        <v>371</v>
      </c>
      <c r="K15" s="18" t="s">
        <v>204</v>
      </c>
      <c r="M15" s="15" t="s">
        <v>224</v>
      </c>
      <c r="N15" s="125" t="s">
        <v>223</v>
      </c>
      <c r="O15" s="125"/>
      <c r="P15" s="125"/>
      <c r="Q15" s="125"/>
      <c r="AE15" s="28"/>
      <c r="AI15" s="15"/>
      <c r="AM15" s="11"/>
      <c r="AN15" s="11"/>
      <c r="AO15" s="20"/>
      <c r="AP15" s="17"/>
      <c r="AR15" s="17"/>
      <c r="AS15" s="52"/>
      <c r="AV15" s="18"/>
    </row>
    <row r="16" spans="1:156">
      <c r="A16" s="1">
        <f t="shared" ref="A16:A47" si="0">A15+1</f>
        <v>10</v>
      </c>
      <c r="B16" s="39" t="s">
        <v>214</v>
      </c>
      <c r="C16" s="39">
        <v>9.782</v>
      </c>
      <c r="D16" s="11" t="s">
        <v>325</v>
      </c>
      <c r="E16" s="98">
        <v>78</v>
      </c>
      <c r="F16" s="39">
        <v>11.68</v>
      </c>
      <c r="G16" s="140">
        <v>208.48</v>
      </c>
      <c r="H16" s="140">
        <v>1.73</v>
      </c>
      <c r="I16" s="85" t="str">
        <f>I13</f>
        <v>Ende Juni 2024</v>
      </c>
      <c r="K16" s="18" t="s">
        <v>215</v>
      </c>
      <c r="M16" s="18" t="s">
        <v>216</v>
      </c>
      <c r="N16" s="126" t="s">
        <v>509</v>
      </c>
      <c r="O16" s="125"/>
      <c r="P16" s="125"/>
      <c r="Q16" s="125"/>
      <c r="R16" s="125"/>
      <c r="AB16" s="26"/>
      <c r="AC16" s="61"/>
      <c r="AD16" s="2"/>
      <c r="AE16" s="28"/>
      <c r="AI16" s="15"/>
      <c r="AM16" s="11"/>
      <c r="AN16" s="11"/>
      <c r="AO16" s="20"/>
      <c r="AP16" s="17"/>
      <c r="AR16" s="17"/>
      <c r="AS16" s="52"/>
      <c r="AV16" s="18"/>
    </row>
    <row r="17" spans="1:48">
      <c r="A17" s="1">
        <f t="shared" si="0"/>
        <v>11</v>
      </c>
      <c r="B17" s="79" t="s">
        <v>112</v>
      </c>
      <c r="C17" s="80">
        <v>17.95</v>
      </c>
      <c r="D17" s="15" t="s">
        <v>113</v>
      </c>
      <c r="F17" s="79">
        <v>22.594000000000001</v>
      </c>
      <c r="G17" s="57">
        <v>403.31</v>
      </c>
      <c r="H17" s="57">
        <f>G17/120</f>
        <v>3.3609166666666668</v>
      </c>
      <c r="I17" s="10" t="s">
        <v>74</v>
      </c>
      <c r="K17" s="18" t="s">
        <v>204</v>
      </c>
      <c r="L17" s="18">
        <v>8</v>
      </c>
      <c r="M17" s="15" t="s">
        <v>503</v>
      </c>
      <c r="N17" s="125" t="s">
        <v>222</v>
      </c>
      <c r="O17" s="125"/>
      <c r="P17" s="125"/>
      <c r="Q17" s="125"/>
      <c r="AI17" s="15"/>
      <c r="AM17" s="11"/>
      <c r="AN17" s="11"/>
      <c r="AO17" s="20"/>
      <c r="AP17" s="17"/>
      <c r="AR17" s="17"/>
      <c r="AS17" s="52"/>
      <c r="AV17" s="18"/>
    </row>
    <row r="18" spans="1:48">
      <c r="A18" s="1">
        <f t="shared" si="0"/>
        <v>12</v>
      </c>
      <c r="B18" s="39" t="s">
        <v>85</v>
      </c>
      <c r="C18" s="73">
        <v>11.73</v>
      </c>
      <c r="D18" s="96" t="s">
        <v>507</v>
      </c>
      <c r="F18" s="1">
        <v>12.753</v>
      </c>
      <c r="G18" s="52">
        <v>227.64</v>
      </c>
      <c r="H18" s="52">
        <v>1.9</v>
      </c>
      <c r="I18" s="113" t="s">
        <v>74</v>
      </c>
      <c r="K18" s="18" t="s">
        <v>204</v>
      </c>
      <c r="L18" s="1">
        <v>40</v>
      </c>
      <c r="N18" s="125" t="s">
        <v>221</v>
      </c>
      <c r="O18" s="125"/>
      <c r="P18" s="125"/>
      <c r="Q18" s="125"/>
      <c r="Z18" s="26"/>
      <c r="AA18" s="48"/>
      <c r="AB18" s="2"/>
      <c r="AC18" s="2"/>
      <c r="AD18" s="2"/>
      <c r="AE18" s="28"/>
      <c r="AI18" s="15"/>
      <c r="AM18" s="11"/>
      <c r="AN18" s="11"/>
      <c r="AO18" s="20"/>
      <c r="AP18" s="17"/>
      <c r="AR18" s="17"/>
      <c r="AS18" s="52"/>
      <c r="AV18" s="18"/>
    </row>
    <row r="19" spans="1:48">
      <c r="A19" s="1">
        <f t="shared" si="0"/>
        <v>13</v>
      </c>
      <c r="B19" s="39" t="s">
        <v>114</v>
      </c>
      <c r="C19" s="74">
        <v>13.77</v>
      </c>
      <c r="D19" s="112" t="s">
        <v>508</v>
      </c>
      <c r="E19" s="52">
        <v>76.680000000000007</v>
      </c>
      <c r="F19" s="18">
        <v>16.129000000000001</v>
      </c>
      <c r="G19" s="52">
        <v>287.91000000000003</v>
      </c>
      <c r="H19" s="52">
        <f>G19/120</f>
        <v>2.3992500000000003</v>
      </c>
      <c r="I19" s="10" t="str">
        <f>I158</f>
        <v>Ende Okt. 2024</v>
      </c>
      <c r="N19" s="125" t="s">
        <v>220</v>
      </c>
      <c r="O19" s="125"/>
      <c r="P19" s="125"/>
      <c r="Q19" s="125"/>
      <c r="AB19" s="32"/>
      <c r="AE19" s="28"/>
      <c r="AI19" s="15"/>
      <c r="AM19" s="11"/>
      <c r="AN19" s="11"/>
      <c r="AO19" s="20"/>
      <c r="AP19" s="17"/>
      <c r="AR19" s="17"/>
      <c r="AS19" s="52"/>
      <c r="AV19" s="18"/>
    </row>
    <row r="20" spans="1:48">
      <c r="A20" s="1">
        <f t="shared" si="0"/>
        <v>14</v>
      </c>
      <c r="B20" s="39" t="s">
        <v>84</v>
      </c>
      <c r="C20" s="73">
        <v>17.3</v>
      </c>
      <c r="D20" s="96">
        <v>18.829999999999998</v>
      </c>
      <c r="F20" s="1">
        <v>18.346</v>
      </c>
      <c r="G20" s="96">
        <v>327.48</v>
      </c>
      <c r="H20" s="52">
        <f>G20/120</f>
        <v>2.7290000000000001</v>
      </c>
      <c r="I20" s="113" t="s">
        <v>74</v>
      </c>
      <c r="K20" s="18" t="s">
        <v>204</v>
      </c>
      <c r="L20" s="1">
        <v>28</v>
      </c>
      <c r="N20" s="125" t="s">
        <v>219</v>
      </c>
      <c r="O20" s="125"/>
      <c r="P20" s="125"/>
      <c r="Q20" s="125"/>
      <c r="AE20" s="28"/>
      <c r="AI20" s="15"/>
      <c r="AM20" s="11"/>
      <c r="AN20" s="11"/>
      <c r="AO20" s="20"/>
      <c r="AP20" s="17"/>
      <c r="AR20" s="17"/>
      <c r="AS20" s="52"/>
      <c r="AV20" s="18"/>
    </row>
    <row r="21" spans="1:48">
      <c r="A21" s="1">
        <f t="shared" si="0"/>
        <v>15</v>
      </c>
      <c r="B21" s="15" t="s">
        <v>217</v>
      </c>
      <c r="C21" s="1">
        <v>13.747999999999999</v>
      </c>
      <c r="D21" s="52">
        <v>53.51</v>
      </c>
      <c r="E21" s="52">
        <v>78.599999999999994</v>
      </c>
      <c r="F21" s="18">
        <v>17.157</v>
      </c>
      <c r="G21" s="52">
        <v>306.26</v>
      </c>
      <c r="H21" s="52">
        <v>2.5499999999999998</v>
      </c>
      <c r="I21" s="15" t="s">
        <v>74</v>
      </c>
      <c r="K21" s="15" t="s">
        <v>204</v>
      </c>
      <c r="L21" s="18">
        <v>26</v>
      </c>
      <c r="M21" s="15" t="s">
        <v>218</v>
      </c>
      <c r="N21" s="125" t="s">
        <v>251</v>
      </c>
      <c r="O21" s="125"/>
      <c r="P21" s="125"/>
      <c r="AE21" s="28"/>
      <c r="AI21" s="15"/>
      <c r="AM21" s="11"/>
      <c r="AN21" s="11"/>
      <c r="AO21" s="20"/>
      <c r="AP21" s="17"/>
      <c r="AR21" s="17"/>
      <c r="AS21" s="52"/>
      <c r="AV21" s="18"/>
    </row>
    <row r="22" spans="1:48">
      <c r="A22" s="1">
        <f t="shared" si="0"/>
        <v>16</v>
      </c>
      <c r="B22" s="23" t="s">
        <v>482</v>
      </c>
      <c r="C22" s="2">
        <v>11.637</v>
      </c>
      <c r="D22" s="51">
        <v>50.43</v>
      </c>
      <c r="E22" s="8"/>
      <c r="F22" s="78">
        <v>14.439</v>
      </c>
      <c r="G22" s="51">
        <v>257.73</v>
      </c>
      <c r="H22" s="51">
        <f>G22/120</f>
        <v>2.1477500000000003</v>
      </c>
      <c r="I22" s="119" t="s">
        <v>73</v>
      </c>
      <c r="N22" s="125" t="s">
        <v>249</v>
      </c>
      <c r="O22" s="125"/>
      <c r="P22" s="125"/>
      <c r="AE22" s="28"/>
      <c r="AI22" s="15"/>
      <c r="AM22" s="11"/>
      <c r="AN22" s="11"/>
      <c r="AO22" s="20"/>
      <c r="AP22" s="17"/>
      <c r="AR22" s="17"/>
      <c r="AS22" s="52"/>
      <c r="AV22" s="18"/>
    </row>
    <row r="23" spans="1:48">
      <c r="A23" s="1">
        <f t="shared" si="0"/>
        <v>17</v>
      </c>
      <c r="B23" s="71" t="s">
        <v>11</v>
      </c>
      <c r="C23" s="74">
        <v>9.2929999999999993</v>
      </c>
      <c r="D23" s="96">
        <v>108.41</v>
      </c>
      <c r="E23" s="40"/>
      <c r="F23" s="72">
        <v>15.316000000000001</v>
      </c>
      <c r="G23" s="52">
        <v>273.39</v>
      </c>
      <c r="H23" s="52">
        <f>G23/120</f>
        <v>2.2782499999999999</v>
      </c>
      <c r="I23" s="97" t="s">
        <v>74</v>
      </c>
      <c r="K23" s="15" t="s">
        <v>204</v>
      </c>
      <c r="L23" s="114">
        <v>5796</v>
      </c>
      <c r="M23" s="15" t="s">
        <v>225</v>
      </c>
      <c r="N23" s="125" t="s">
        <v>444</v>
      </c>
      <c r="O23" s="125"/>
      <c r="P23" s="125"/>
      <c r="Q23" s="125"/>
      <c r="R23" s="125"/>
      <c r="S23" s="125"/>
      <c r="T23" s="125"/>
      <c r="AE23" s="28"/>
      <c r="AI23" s="15"/>
      <c r="AM23" s="11"/>
      <c r="AN23" s="11"/>
      <c r="AO23" s="20"/>
      <c r="AP23" s="17"/>
      <c r="AR23" s="17"/>
      <c r="AS23" s="52"/>
      <c r="AV23" s="18"/>
    </row>
    <row r="24" spans="1:48">
      <c r="A24" s="1">
        <f t="shared" si="0"/>
        <v>18</v>
      </c>
      <c r="B24" s="39" t="s">
        <v>195</v>
      </c>
      <c r="C24" s="39">
        <v>8.8209999999999997</v>
      </c>
      <c r="D24" s="98">
        <v>59.38</v>
      </c>
      <c r="E24" s="12"/>
      <c r="F24" s="137">
        <v>11.509</v>
      </c>
      <c r="G24" s="98">
        <v>205.43</v>
      </c>
      <c r="H24" s="98">
        <v>1.71</v>
      </c>
      <c r="I24" s="15" t="s">
        <v>74</v>
      </c>
      <c r="K24" s="15" t="s">
        <v>204</v>
      </c>
      <c r="L24" s="1">
        <v>291</v>
      </c>
      <c r="M24" s="15" t="s">
        <v>227</v>
      </c>
      <c r="N24" s="125" t="s">
        <v>226</v>
      </c>
      <c r="O24" s="125"/>
      <c r="P24" s="125"/>
      <c r="Q24" s="125"/>
      <c r="Z24" s="20"/>
      <c r="AA24" s="49"/>
      <c r="AE24" s="28"/>
      <c r="AI24" s="15"/>
      <c r="AM24" s="11"/>
      <c r="AN24" s="11"/>
      <c r="AO24" s="20"/>
      <c r="AP24" s="17"/>
      <c r="AR24" s="17"/>
      <c r="AS24" s="52"/>
      <c r="AV24" s="18"/>
    </row>
    <row r="25" spans="1:48">
      <c r="A25" s="1">
        <f t="shared" si="0"/>
        <v>19</v>
      </c>
      <c r="B25" s="37" t="s">
        <v>83</v>
      </c>
      <c r="C25" s="50">
        <v>19.922000000000001</v>
      </c>
      <c r="D25" s="104">
        <v>49.25</v>
      </c>
      <c r="E25" s="38"/>
      <c r="F25" s="50">
        <v>22.658000000000001</v>
      </c>
      <c r="G25" s="57">
        <v>404.45</v>
      </c>
      <c r="H25" s="57">
        <f>G25/120</f>
        <v>3.3704166666666664</v>
      </c>
      <c r="I25" s="10" t="str">
        <f>I10</f>
        <v>Ende 2024</v>
      </c>
      <c r="K25" s="19" t="s">
        <v>204</v>
      </c>
      <c r="L25" s="18">
        <v>54</v>
      </c>
      <c r="N25" s="125" t="s">
        <v>445</v>
      </c>
      <c r="O25" s="125"/>
      <c r="P25" s="125"/>
      <c r="Q25" s="125"/>
      <c r="R25" s="126"/>
      <c r="S25" s="125"/>
      <c r="T25" s="125"/>
      <c r="U25" s="125"/>
      <c r="V25" s="125"/>
      <c r="W25" s="125"/>
      <c r="X25" s="125"/>
      <c r="Y25" s="125"/>
      <c r="AE25" s="28"/>
      <c r="AI25" s="15"/>
      <c r="AM25" s="11"/>
      <c r="AN25" s="11"/>
      <c r="AO25" s="20"/>
      <c r="AP25" s="17"/>
      <c r="AR25" s="17"/>
      <c r="AS25" s="52"/>
      <c r="AV25" s="18"/>
    </row>
    <row r="26" spans="1:48">
      <c r="A26" s="1">
        <f t="shared" si="0"/>
        <v>20</v>
      </c>
      <c r="B26" s="49" t="s">
        <v>12</v>
      </c>
      <c r="C26" s="100">
        <v>8.5500000000000007</v>
      </c>
      <c r="D26" s="52">
        <v>16.190000000000001</v>
      </c>
      <c r="E26" s="52">
        <v>42.95</v>
      </c>
      <c r="F26" s="83">
        <v>9.6880000000000006</v>
      </c>
      <c r="G26" s="58">
        <v>172.93</v>
      </c>
      <c r="H26" s="58">
        <f>G26/120</f>
        <v>1.4410833333333335</v>
      </c>
      <c r="I26" s="97" t="s">
        <v>97</v>
      </c>
      <c r="K26" s="19" t="s">
        <v>204</v>
      </c>
      <c r="L26" s="18">
        <v>430</v>
      </c>
      <c r="M26" s="18" t="s">
        <v>229</v>
      </c>
      <c r="N26" s="125" t="s">
        <v>228</v>
      </c>
      <c r="O26" s="125"/>
      <c r="P26" s="125"/>
      <c r="Q26" s="125"/>
      <c r="R26" s="125"/>
      <c r="W26" s="58"/>
      <c r="Y26" s="37"/>
      <c r="Z26" s="47"/>
      <c r="AA26" s="56"/>
      <c r="AB26" s="52"/>
      <c r="AE26" s="28"/>
      <c r="AI26" s="15"/>
      <c r="AM26" s="11"/>
      <c r="AN26" s="11"/>
      <c r="AO26" s="20"/>
      <c r="AP26" s="17"/>
      <c r="AR26" s="17"/>
      <c r="AS26" s="52"/>
      <c r="AV26" s="18"/>
    </row>
    <row r="27" spans="1:48">
      <c r="A27" s="1">
        <f t="shared" si="0"/>
        <v>21</v>
      </c>
      <c r="B27" s="1" t="s">
        <v>186</v>
      </c>
      <c r="C27" s="73">
        <v>11.76</v>
      </c>
      <c r="D27" s="52">
        <v>33.18</v>
      </c>
      <c r="F27" s="1">
        <v>13.603</v>
      </c>
      <c r="G27" s="52">
        <v>242.82</v>
      </c>
      <c r="H27" s="52">
        <v>2.02</v>
      </c>
      <c r="I27" s="15" t="s">
        <v>74</v>
      </c>
      <c r="N27" s="125" t="s">
        <v>247</v>
      </c>
      <c r="O27" s="125"/>
      <c r="P27" s="125"/>
      <c r="Q27" s="125"/>
      <c r="AE27" s="28"/>
      <c r="AI27" s="15"/>
      <c r="AM27" s="11"/>
      <c r="AN27" s="11"/>
      <c r="AO27" s="20"/>
      <c r="AP27" s="17"/>
      <c r="AR27" s="17"/>
      <c r="AS27" s="52"/>
      <c r="AV27" s="18"/>
    </row>
    <row r="28" spans="1:48">
      <c r="A28" s="1">
        <f t="shared" si="0"/>
        <v>22</v>
      </c>
      <c r="B28" s="79" t="s">
        <v>460</v>
      </c>
      <c r="C28" s="88">
        <v>17.809999999999999</v>
      </c>
      <c r="D28" s="15" t="s">
        <v>461</v>
      </c>
      <c r="F28" s="88">
        <v>20.55</v>
      </c>
      <c r="G28" s="57">
        <v>366.82</v>
      </c>
      <c r="H28" s="57">
        <v>3.06</v>
      </c>
      <c r="I28" s="15" t="s">
        <v>462</v>
      </c>
      <c r="N28" s="125" t="s">
        <v>459</v>
      </c>
      <c r="O28" s="125"/>
      <c r="P28" s="125"/>
      <c r="Q28" s="125"/>
      <c r="R28" s="125"/>
      <c r="S28" s="129"/>
      <c r="T28" s="125"/>
      <c r="U28" s="125"/>
      <c r="V28" s="125"/>
      <c r="W28" s="125"/>
      <c r="AE28" s="28"/>
      <c r="AI28" s="15"/>
      <c r="AM28" s="11"/>
      <c r="AN28" s="11"/>
      <c r="AO28" s="20"/>
      <c r="AP28" s="17"/>
      <c r="AR28" s="17"/>
      <c r="AS28" s="52"/>
      <c r="AV28" s="18"/>
    </row>
    <row r="29" spans="1:48">
      <c r="A29" s="1">
        <f t="shared" si="0"/>
        <v>23</v>
      </c>
      <c r="B29" s="55" t="s">
        <v>514</v>
      </c>
      <c r="C29" s="74">
        <v>11.47</v>
      </c>
      <c r="D29" s="96" t="s">
        <v>506</v>
      </c>
      <c r="E29" s="40"/>
      <c r="F29" s="72">
        <v>13.618</v>
      </c>
      <c r="G29" s="52">
        <v>243.08</v>
      </c>
      <c r="H29" s="52">
        <f>G29/120</f>
        <v>2.0256666666666669</v>
      </c>
      <c r="I29" s="97" t="s">
        <v>74</v>
      </c>
      <c r="K29" s="19" t="s">
        <v>204</v>
      </c>
      <c r="L29" s="18">
        <v>285</v>
      </c>
      <c r="M29" s="18" t="s">
        <v>231</v>
      </c>
      <c r="N29" s="125" t="s">
        <v>230</v>
      </c>
      <c r="O29" s="125"/>
      <c r="P29" s="125"/>
      <c r="Q29" s="125"/>
      <c r="R29" s="125"/>
      <c r="S29" s="125"/>
      <c r="T29" s="125"/>
      <c r="U29" s="125"/>
      <c r="AE29" s="28"/>
      <c r="AI29" s="15"/>
      <c r="AM29" s="11"/>
      <c r="AN29" s="11"/>
      <c r="AO29" s="20"/>
      <c r="AP29" s="17"/>
      <c r="AR29" s="17"/>
      <c r="AS29" s="52"/>
      <c r="AV29" s="18"/>
    </row>
    <row r="30" spans="1:48">
      <c r="A30" s="1">
        <f t="shared" si="0"/>
        <v>24</v>
      </c>
      <c r="B30" s="12" t="s">
        <v>139</v>
      </c>
      <c r="C30" s="76">
        <v>11.3</v>
      </c>
      <c r="D30" s="98" t="s">
        <v>505</v>
      </c>
      <c r="E30" s="64"/>
      <c r="F30" s="76">
        <v>12.689</v>
      </c>
      <c r="G30" s="98">
        <v>226.5</v>
      </c>
      <c r="H30" s="98">
        <v>1.89</v>
      </c>
      <c r="I30" s="87" t="s">
        <v>73</v>
      </c>
      <c r="K30" s="19" t="s">
        <v>204</v>
      </c>
      <c r="M30" s="18" t="s">
        <v>233</v>
      </c>
      <c r="N30" s="125" t="s">
        <v>232</v>
      </c>
      <c r="O30" s="125"/>
      <c r="P30" s="125"/>
      <c r="Q30" s="125"/>
      <c r="R30" s="125"/>
      <c r="S30" s="125"/>
      <c r="T30" s="125"/>
      <c r="U30" s="125"/>
      <c r="Z30" s="47"/>
      <c r="AA30" s="56"/>
      <c r="AB30" s="52"/>
      <c r="AE30" s="28"/>
      <c r="AI30" s="15"/>
      <c r="AM30" s="11"/>
      <c r="AN30" s="11"/>
      <c r="AO30" s="20"/>
      <c r="AP30" s="17"/>
      <c r="AR30" s="17"/>
      <c r="AS30" s="52"/>
      <c r="AV30" s="18"/>
    </row>
    <row r="31" spans="1:48">
      <c r="A31" s="1">
        <f t="shared" si="0"/>
        <v>25</v>
      </c>
      <c r="B31" s="50" t="s">
        <v>86</v>
      </c>
      <c r="C31" s="88">
        <v>21.89</v>
      </c>
      <c r="D31" s="50"/>
      <c r="E31" s="50"/>
      <c r="F31" s="88">
        <v>21.89</v>
      </c>
      <c r="G31" s="57">
        <v>390.74</v>
      </c>
      <c r="H31" s="57">
        <f>G31/120</f>
        <v>3.2561666666666667</v>
      </c>
      <c r="I31" s="121" t="s">
        <v>73</v>
      </c>
      <c r="K31" s="19" t="s">
        <v>204</v>
      </c>
      <c r="L31" s="18">
        <v>49</v>
      </c>
      <c r="N31" s="125" t="s">
        <v>504</v>
      </c>
      <c r="O31" s="125"/>
      <c r="P31" s="125"/>
      <c r="Q31" s="125"/>
      <c r="R31" s="126"/>
      <c r="S31" s="125"/>
      <c r="T31" s="125"/>
      <c r="W31" s="58"/>
      <c r="Y31" s="37"/>
      <c r="Z31" s="47"/>
      <c r="AA31" s="56"/>
      <c r="AB31" s="52"/>
      <c r="AE31" s="28"/>
      <c r="AI31" s="15"/>
      <c r="AM31" s="11"/>
      <c r="AN31" s="11"/>
      <c r="AO31" s="20"/>
      <c r="AP31" s="17"/>
      <c r="AR31" s="17"/>
      <c r="AS31" s="52"/>
      <c r="AV31" s="18"/>
    </row>
    <row r="32" spans="1:48">
      <c r="A32" s="1">
        <f t="shared" si="0"/>
        <v>26</v>
      </c>
      <c r="B32" s="39" t="s">
        <v>234</v>
      </c>
      <c r="C32" s="1">
        <v>12.316000000000001</v>
      </c>
      <c r="D32" s="15" t="s">
        <v>236</v>
      </c>
      <c r="F32" s="1">
        <v>12.894</v>
      </c>
      <c r="G32" s="52">
        <v>230.15</v>
      </c>
      <c r="H32" s="52">
        <v>1.92</v>
      </c>
      <c r="I32" s="15" t="s">
        <v>74</v>
      </c>
      <c r="K32" s="18" t="s">
        <v>237</v>
      </c>
      <c r="L32" s="18">
        <v>413</v>
      </c>
      <c r="M32" s="18" t="s">
        <v>238</v>
      </c>
      <c r="N32" s="128" t="s">
        <v>235</v>
      </c>
      <c r="O32" s="129"/>
      <c r="P32" s="129"/>
      <c r="Q32" s="130"/>
      <c r="R32" s="126"/>
      <c r="S32" s="125"/>
      <c r="T32" s="125"/>
      <c r="W32" s="58"/>
      <c r="Y32" s="37"/>
      <c r="Z32" s="47"/>
      <c r="AA32" s="56"/>
      <c r="AB32" s="52"/>
      <c r="AE32" s="28"/>
      <c r="AI32" s="15"/>
      <c r="AM32" s="11"/>
      <c r="AN32" s="11"/>
      <c r="AO32" s="20"/>
      <c r="AP32" s="17"/>
      <c r="AR32" s="17"/>
      <c r="AV32" s="18"/>
    </row>
    <row r="33" spans="1:135">
      <c r="A33" s="1">
        <f t="shared" si="0"/>
        <v>27</v>
      </c>
      <c r="B33" s="39" t="s">
        <v>196</v>
      </c>
      <c r="C33" s="73">
        <v>15.58</v>
      </c>
      <c r="E33" s="52">
        <v>98.76</v>
      </c>
      <c r="F33" s="1">
        <v>16.129000000000001</v>
      </c>
      <c r="G33" s="52">
        <v>287.89999999999998</v>
      </c>
      <c r="H33" s="52">
        <v>2.4</v>
      </c>
      <c r="I33" s="15" t="s">
        <v>74</v>
      </c>
      <c r="K33" s="18" t="s">
        <v>204</v>
      </c>
      <c r="L33" s="15"/>
      <c r="M33" s="18" t="s">
        <v>240</v>
      </c>
      <c r="N33" s="128" t="s">
        <v>239</v>
      </c>
      <c r="O33" s="129"/>
      <c r="P33" s="129"/>
      <c r="Q33" s="130"/>
      <c r="R33" s="126"/>
      <c r="S33" s="125"/>
      <c r="T33" s="125"/>
      <c r="W33" s="58"/>
      <c r="Y33" s="37"/>
      <c r="Z33" s="47"/>
      <c r="AA33" s="56"/>
      <c r="AB33" s="52"/>
      <c r="AE33" s="28"/>
      <c r="AI33" s="15"/>
      <c r="AM33" s="28"/>
      <c r="AN33" s="28"/>
      <c r="AU33" s="20"/>
      <c r="AW33" s="22"/>
      <c r="AX33" s="22"/>
      <c r="AY33" s="24"/>
      <c r="AZ33" s="22"/>
      <c r="BA33" s="22"/>
      <c r="BD33" s="31"/>
      <c r="BE33" s="31"/>
      <c r="BF33" s="31"/>
    </row>
    <row r="34" spans="1:135">
      <c r="A34" s="1">
        <f t="shared" si="0"/>
        <v>28</v>
      </c>
      <c r="B34" s="93" t="s">
        <v>140</v>
      </c>
      <c r="C34" s="134">
        <v>10.082000000000001</v>
      </c>
      <c r="D34" s="98">
        <v>56.32</v>
      </c>
      <c r="E34" s="98">
        <v>30.68</v>
      </c>
      <c r="F34" s="76">
        <v>13.381</v>
      </c>
      <c r="G34" s="98">
        <v>238.86</v>
      </c>
      <c r="H34" s="98">
        <f>G34/120</f>
        <v>1.9905000000000002</v>
      </c>
      <c r="I34" s="99" t="s">
        <v>74</v>
      </c>
      <c r="K34" s="15" t="s">
        <v>204</v>
      </c>
      <c r="L34" s="1">
        <v>681</v>
      </c>
      <c r="M34" s="15" t="s">
        <v>242</v>
      </c>
      <c r="N34" s="129" t="s">
        <v>241</v>
      </c>
      <c r="O34" s="131"/>
      <c r="P34" s="132"/>
      <c r="Q34" s="133"/>
      <c r="R34" s="133"/>
      <c r="S34" s="52"/>
      <c r="W34" s="58"/>
      <c r="Y34" s="37"/>
      <c r="Z34" s="47"/>
      <c r="AA34" s="56"/>
      <c r="AB34" s="52"/>
      <c r="AE34" s="28"/>
      <c r="AI34" s="15"/>
      <c r="AO34" s="61"/>
      <c r="AP34" s="17"/>
      <c r="AR34" s="17"/>
      <c r="AS34" s="52"/>
      <c r="AU34" s="20"/>
      <c r="AW34" s="22"/>
      <c r="AX34" s="22"/>
      <c r="AY34" s="24"/>
      <c r="AZ34" s="22"/>
      <c r="BA34" s="22"/>
      <c r="BD34" s="31"/>
      <c r="BE34" s="31"/>
      <c r="BF34" s="31"/>
    </row>
    <row r="35" spans="1:135">
      <c r="A35" s="1">
        <f t="shared" si="0"/>
        <v>29</v>
      </c>
      <c r="B35" s="94" t="s">
        <v>55</v>
      </c>
      <c r="C35" s="74">
        <v>11.193</v>
      </c>
      <c r="D35" s="112">
        <v>5.21</v>
      </c>
      <c r="E35" s="52">
        <v>164.28</v>
      </c>
      <c r="F35" s="72">
        <v>12.395</v>
      </c>
      <c r="G35" s="98">
        <v>221.25</v>
      </c>
      <c r="H35" s="52">
        <f>G35/120</f>
        <v>1.84375</v>
      </c>
      <c r="I35" s="99" t="s">
        <v>74</v>
      </c>
      <c r="K35" s="19" t="s">
        <v>244</v>
      </c>
      <c r="L35" s="1">
        <v>626</v>
      </c>
      <c r="M35" s="19" t="s">
        <v>246</v>
      </c>
      <c r="N35" s="129" t="s">
        <v>245</v>
      </c>
      <c r="O35" s="43"/>
      <c r="P35" s="37"/>
      <c r="Q35" s="47"/>
      <c r="R35" s="56"/>
      <c r="S35" s="52"/>
      <c r="W35" s="58"/>
      <c r="Y35" s="37"/>
      <c r="Z35" s="47"/>
      <c r="AA35" s="56"/>
      <c r="AB35" s="52"/>
      <c r="AE35" s="28"/>
      <c r="AI35" s="15"/>
      <c r="AO35" s="9"/>
      <c r="AP35" s="58"/>
      <c r="AR35" s="58"/>
      <c r="AU35" s="20"/>
      <c r="AW35" s="22"/>
      <c r="AX35" s="22"/>
      <c r="AY35" s="24"/>
      <c r="AZ35" s="22"/>
      <c r="BA35" s="22"/>
      <c r="BD35" s="31"/>
      <c r="BE35" s="31"/>
      <c r="BF35" s="31"/>
    </row>
    <row r="36" spans="1:135">
      <c r="A36" s="1">
        <f t="shared" si="0"/>
        <v>30</v>
      </c>
      <c r="B36" s="94" t="s">
        <v>58</v>
      </c>
      <c r="C36" s="74">
        <v>11.513</v>
      </c>
      <c r="D36" s="112">
        <v>15.39</v>
      </c>
      <c r="E36" s="52">
        <v>199.08</v>
      </c>
      <c r="F36" s="72">
        <v>13.474</v>
      </c>
      <c r="G36" s="52">
        <v>240.51</v>
      </c>
      <c r="H36" s="52">
        <f>G36/120</f>
        <v>2.0042499999999999</v>
      </c>
      <c r="I36" s="82" t="str">
        <f>I35</f>
        <v>Ende Juni 2024</v>
      </c>
      <c r="K36" s="19" t="s">
        <v>244</v>
      </c>
      <c r="L36" s="18">
        <v>140</v>
      </c>
      <c r="M36" s="19" t="s">
        <v>246</v>
      </c>
      <c r="N36" s="125" t="s">
        <v>245</v>
      </c>
      <c r="O36" s="125"/>
      <c r="W36" s="58"/>
      <c r="Y36" s="37"/>
      <c r="Z36" s="47"/>
      <c r="AA36" s="56"/>
      <c r="AB36" s="52"/>
      <c r="AE36" s="28"/>
      <c r="AI36" s="15"/>
      <c r="AP36" s="58"/>
      <c r="AR36" s="58"/>
      <c r="AU36" s="20"/>
      <c r="AW36" s="22"/>
      <c r="AX36" s="22"/>
      <c r="AY36" s="24"/>
      <c r="AZ36" s="22"/>
      <c r="BA36" s="22"/>
      <c r="BD36" s="31"/>
      <c r="BE36" s="31"/>
      <c r="BF36" s="31"/>
    </row>
    <row r="37" spans="1:135">
      <c r="A37" s="1">
        <f t="shared" si="0"/>
        <v>31</v>
      </c>
      <c r="B37" s="50" t="s">
        <v>194</v>
      </c>
      <c r="C37" s="88">
        <v>15.36</v>
      </c>
      <c r="D37" s="57">
        <v>70.319999999999993</v>
      </c>
      <c r="E37" s="57">
        <v>168.99</v>
      </c>
      <c r="F37" s="50">
        <v>20.206</v>
      </c>
      <c r="G37" s="57">
        <v>360.67</v>
      </c>
      <c r="H37" s="57">
        <v>3.01</v>
      </c>
      <c r="I37" s="15" t="s">
        <v>73</v>
      </c>
      <c r="K37" s="19" t="s">
        <v>260</v>
      </c>
      <c r="M37" s="19" t="s">
        <v>259</v>
      </c>
      <c r="N37" s="125" t="s">
        <v>258</v>
      </c>
      <c r="O37" s="125"/>
      <c r="P37" s="125"/>
      <c r="Q37" s="125"/>
      <c r="R37" s="125"/>
      <c r="S37" s="125"/>
      <c r="T37" s="125"/>
      <c r="U37" s="43"/>
      <c r="W37" s="58"/>
      <c r="Y37" s="37"/>
      <c r="Z37" s="47"/>
      <c r="AA37" s="56"/>
      <c r="AB37" s="52"/>
      <c r="AE37" s="28"/>
      <c r="AI37" s="15"/>
      <c r="AU37" s="20"/>
      <c r="AW37" s="22"/>
      <c r="AX37" s="22"/>
      <c r="AY37" s="24"/>
      <c r="AZ37" s="22"/>
      <c r="BA37" s="22"/>
      <c r="BD37" s="31"/>
      <c r="BE37" s="31"/>
      <c r="BF37" s="31"/>
    </row>
    <row r="38" spans="1:135">
      <c r="A38" s="1">
        <f t="shared" si="0"/>
        <v>32</v>
      </c>
      <c r="B38" s="39" t="s">
        <v>243</v>
      </c>
      <c r="C38" s="1">
        <v>13.122999999999999</v>
      </c>
      <c r="D38" s="52">
        <v>60.38</v>
      </c>
      <c r="F38" s="1">
        <v>16.477</v>
      </c>
      <c r="G38" s="52">
        <v>294.12</v>
      </c>
      <c r="H38" s="52">
        <v>2.42</v>
      </c>
      <c r="I38" s="15" t="s">
        <v>74</v>
      </c>
      <c r="K38" s="18" t="s">
        <v>204</v>
      </c>
      <c r="L38" s="18">
        <v>23</v>
      </c>
      <c r="N38" s="125" t="s">
        <v>252</v>
      </c>
      <c r="O38" s="125"/>
      <c r="P38" s="125"/>
      <c r="Q38" s="125"/>
      <c r="R38" s="85"/>
      <c r="AA38" s="56"/>
      <c r="AB38" s="52"/>
      <c r="AE38" s="28"/>
      <c r="AI38" s="15"/>
      <c r="AO38" s="50"/>
      <c r="AR38" s="57"/>
      <c r="AS38" s="18"/>
      <c r="AU38" s="20"/>
      <c r="AW38" s="22"/>
      <c r="AX38" s="22"/>
      <c r="AY38" s="24"/>
      <c r="AZ38" s="22"/>
      <c r="BA38" s="22"/>
      <c r="BD38" s="31"/>
      <c r="BE38" s="31"/>
      <c r="BF38" s="31"/>
    </row>
    <row r="39" spans="1:135">
      <c r="A39" s="1">
        <f t="shared" si="0"/>
        <v>33</v>
      </c>
      <c r="B39" s="94" t="s">
        <v>33</v>
      </c>
      <c r="C39" s="74">
        <v>11.157</v>
      </c>
      <c r="D39" s="52">
        <v>78.59</v>
      </c>
      <c r="E39" s="7"/>
      <c r="F39" s="72">
        <v>15.936</v>
      </c>
      <c r="G39" s="52">
        <v>284.45999999999998</v>
      </c>
      <c r="H39" s="52">
        <f>G39/120</f>
        <v>2.3704999999999998</v>
      </c>
      <c r="I39" s="99" t="s">
        <v>73</v>
      </c>
      <c r="K39" s="18" t="s">
        <v>200</v>
      </c>
      <c r="L39" s="1">
        <v>332</v>
      </c>
      <c r="M39" s="15" t="s">
        <v>231</v>
      </c>
      <c r="N39" s="125" t="s">
        <v>253</v>
      </c>
      <c r="O39" s="125"/>
      <c r="P39" s="125"/>
      <c r="Q39" s="125"/>
      <c r="R39" s="125"/>
      <c r="S39" s="125"/>
      <c r="T39" s="125"/>
      <c r="U39" s="125"/>
      <c r="V39" s="125"/>
      <c r="W39" s="129"/>
      <c r="Y39" s="37"/>
      <c r="Z39" s="47"/>
      <c r="AA39" s="56"/>
      <c r="AB39" s="52"/>
      <c r="AE39" s="28"/>
      <c r="AI39" s="15"/>
      <c r="AS39" s="18"/>
      <c r="AU39" s="20"/>
      <c r="AW39" s="22"/>
      <c r="AX39" s="22"/>
      <c r="AY39" s="24"/>
      <c r="AZ39" s="22"/>
      <c r="BA39" s="22"/>
      <c r="BD39" s="31"/>
      <c r="BE39" s="31"/>
      <c r="BF39" s="31"/>
    </row>
    <row r="40" spans="1:135">
      <c r="A40" s="1">
        <f t="shared" si="0"/>
        <v>34</v>
      </c>
      <c r="B40" s="106" t="s">
        <v>105</v>
      </c>
      <c r="C40" s="92">
        <v>7.72</v>
      </c>
      <c r="D40" s="52">
        <v>27.09</v>
      </c>
      <c r="E40" s="52">
        <v>90.17</v>
      </c>
      <c r="F40" s="106">
        <v>9.7260000000000009</v>
      </c>
      <c r="G40" s="58">
        <v>173.61</v>
      </c>
      <c r="H40" s="58">
        <f>G40/120</f>
        <v>1.4467500000000002</v>
      </c>
      <c r="I40" s="113" t="s">
        <v>74</v>
      </c>
      <c r="K40" s="15" t="s">
        <v>237</v>
      </c>
      <c r="L40" s="1">
        <v>63</v>
      </c>
      <c r="N40" s="125" t="s">
        <v>254</v>
      </c>
      <c r="O40" s="125"/>
      <c r="P40" s="125"/>
      <c r="W40" s="58"/>
      <c r="Y40" s="37"/>
      <c r="Z40" s="47"/>
      <c r="AA40" s="56"/>
      <c r="AB40" s="52"/>
      <c r="AI40" s="15"/>
      <c r="AS40" s="18"/>
      <c r="AU40" s="20"/>
      <c r="AW40" s="22"/>
      <c r="AX40" s="22"/>
      <c r="AY40" s="24"/>
      <c r="AZ40" s="22"/>
      <c r="BA40" s="22"/>
      <c r="BD40" s="31"/>
      <c r="BE40" s="31"/>
      <c r="BF40" s="31"/>
    </row>
    <row r="41" spans="1:135">
      <c r="A41" s="1">
        <f t="shared" si="0"/>
        <v>35</v>
      </c>
      <c r="B41" s="19" t="s">
        <v>162</v>
      </c>
      <c r="C41" s="1">
        <v>9.6769999999999996</v>
      </c>
      <c r="D41" s="52">
        <v>47.09</v>
      </c>
      <c r="E41" s="52">
        <v>116.4</v>
      </c>
      <c r="F41" s="74">
        <v>12.94</v>
      </c>
      <c r="G41" s="52">
        <v>230.98</v>
      </c>
      <c r="H41" s="52">
        <v>1.92</v>
      </c>
      <c r="I41" s="15" t="s">
        <v>74</v>
      </c>
      <c r="K41" s="15" t="s">
        <v>204</v>
      </c>
      <c r="L41" s="1">
        <v>27</v>
      </c>
      <c r="M41" s="15" t="s">
        <v>282</v>
      </c>
      <c r="N41" s="125" t="s">
        <v>255</v>
      </c>
      <c r="O41" s="125"/>
      <c r="P41" s="125"/>
      <c r="Q41" s="125"/>
      <c r="W41" s="58"/>
      <c r="Y41" s="37"/>
      <c r="Z41" s="47"/>
      <c r="AA41" s="56"/>
      <c r="AB41" s="52"/>
      <c r="AI41" s="15"/>
      <c r="AU41" s="20"/>
      <c r="AW41" s="22"/>
      <c r="AX41" s="22"/>
      <c r="AY41" s="24"/>
      <c r="AZ41" s="22"/>
      <c r="BA41" s="22"/>
      <c r="BD41" s="31"/>
      <c r="BE41" s="31"/>
      <c r="BF41" s="31"/>
    </row>
    <row r="42" spans="1:135">
      <c r="A42" s="1">
        <f t="shared" si="0"/>
        <v>36</v>
      </c>
      <c r="B42" s="93" t="s">
        <v>34</v>
      </c>
      <c r="C42" s="137">
        <v>7.43</v>
      </c>
      <c r="D42" s="98">
        <v>72.05</v>
      </c>
      <c r="E42" s="98">
        <v>80.52</v>
      </c>
      <c r="F42" s="90">
        <v>11.88</v>
      </c>
      <c r="G42" s="98">
        <v>212.06</v>
      </c>
      <c r="H42" s="98">
        <f>G42/120</f>
        <v>1.7671666666666668</v>
      </c>
      <c r="I42" s="99" t="s">
        <v>74</v>
      </c>
      <c r="K42" s="19" t="s">
        <v>200</v>
      </c>
      <c r="L42" s="18">
        <v>239</v>
      </c>
      <c r="M42" s="19" t="s">
        <v>257</v>
      </c>
      <c r="N42" s="125" t="s">
        <v>256</v>
      </c>
      <c r="O42" s="125"/>
      <c r="P42" s="125"/>
      <c r="Q42" s="125"/>
      <c r="AB42" s="52"/>
      <c r="AI42" s="15"/>
      <c r="AU42" s="20"/>
      <c r="AW42" s="22"/>
      <c r="AX42" s="22"/>
      <c r="AY42" s="24"/>
      <c r="AZ42" s="22"/>
      <c r="BA42" s="22"/>
      <c r="BD42" s="31"/>
      <c r="BE42" s="31"/>
      <c r="BF42" s="31"/>
    </row>
    <row r="43" spans="1:135">
      <c r="A43" s="1">
        <f t="shared" si="0"/>
        <v>37</v>
      </c>
      <c r="B43" s="12" t="s">
        <v>478</v>
      </c>
      <c r="C43" s="90">
        <v>11.465</v>
      </c>
      <c r="D43" s="96">
        <v>56.82</v>
      </c>
      <c r="F43" s="90">
        <v>14.622</v>
      </c>
      <c r="G43" s="98">
        <v>261</v>
      </c>
      <c r="H43" s="120">
        <v>2.17</v>
      </c>
      <c r="I43" s="15" t="s">
        <v>73</v>
      </c>
      <c r="K43" s="19" t="s">
        <v>237</v>
      </c>
      <c r="L43" s="18">
        <v>182</v>
      </c>
      <c r="N43" s="125" t="s">
        <v>262</v>
      </c>
      <c r="O43" s="125"/>
      <c r="P43" s="125"/>
      <c r="Q43" s="125"/>
      <c r="W43" s="58"/>
      <c r="Y43" s="37"/>
      <c r="Z43" s="47"/>
      <c r="AA43" s="56"/>
      <c r="AB43" s="52"/>
      <c r="AI43" s="15"/>
      <c r="AU43" s="20"/>
      <c r="AW43" s="22"/>
      <c r="AX43" s="22"/>
      <c r="AY43" s="24"/>
      <c r="AZ43" s="22"/>
      <c r="BA43" s="22"/>
      <c r="BD43" s="31"/>
      <c r="BE43" s="31"/>
      <c r="BF43" s="31"/>
    </row>
    <row r="44" spans="1:135">
      <c r="A44" s="1">
        <f t="shared" si="0"/>
        <v>38</v>
      </c>
      <c r="B44" s="12" t="s">
        <v>180</v>
      </c>
      <c r="C44" s="75">
        <v>13.87</v>
      </c>
      <c r="D44" s="12" t="s">
        <v>146</v>
      </c>
      <c r="E44" s="52">
        <v>73.680000000000007</v>
      </c>
      <c r="F44" s="90">
        <v>15.773999999999999</v>
      </c>
      <c r="G44" s="98">
        <v>281.56</v>
      </c>
      <c r="H44" s="120">
        <v>2.35</v>
      </c>
      <c r="I44" s="99" t="s">
        <v>74</v>
      </c>
      <c r="K44" s="19" t="s">
        <v>204</v>
      </c>
      <c r="L44" s="18">
        <v>168</v>
      </c>
      <c r="N44" s="125" t="s">
        <v>263</v>
      </c>
      <c r="O44" s="125"/>
      <c r="P44" s="125"/>
      <c r="Q44" s="125"/>
      <c r="R44" s="125"/>
      <c r="S44" s="125"/>
      <c r="T44" s="125" t="s">
        <v>264</v>
      </c>
      <c r="U44" s="125"/>
      <c r="V44" s="125"/>
      <c r="W44" s="125"/>
      <c r="X44" s="125"/>
      <c r="Y44" s="125"/>
      <c r="Z44" s="135"/>
      <c r="AA44" s="135"/>
      <c r="AB44" s="129"/>
      <c r="AI44" s="15"/>
      <c r="AU44" s="20"/>
      <c r="AW44" s="22"/>
      <c r="AX44" s="22"/>
      <c r="AY44" s="24"/>
      <c r="AZ44" s="22"/>
      <c r="BA44" s="22"/>
      <c r="BD44" s="31"/>
      <c r="BE44" s="31"/>
      <c r="BF44" s="31"/>
    </row>
    <row r="45" spans="1:135">
      <c r="A45" s="1">
        <f t="shared" si="0"/>
        <v>39</v>
      </c>
      <c r="B45" s="39" t="s">
        <v>266</v>
      </c>
      <c r="C45" s="73">
        <v>12.32</v>
      </c>
      <c r="F45" s="73">
        <v>12.32</v>
      </c>
      <c r="G45" s="52">
        <v>219.91</v>
      </c>
      <c r="H45" s="52">
        <v>1.83</v>
      </c>
      <c r="I45" s="15" t="s">
        <v>74</v>
      </c>
      <c r="K45" s="19" t="s">
        <v>210</v>
      </c>
      <c r="L45" s="18">
        <v>51</v>
      </c>
      <c r="N45" s="125" t="s">
        <v>265</v>
      </c>
      <c r="O45" s="125"/>
      <c r="W45" s="58"/>
      <c r="Y45" s="37"/>
      <c r="Z45" s="47"/>
      <c r="AA45" s="56"/>
      <c r="AB45" s="52"/>
      <c r="AI45" s="15"/>
      <c r="AU45" s="20"/>
      <c r="AW45" s="22"/>
      <c r="AX45" s="22"/>
      <c r="AY45" s="24"/>
      <c r="AZ45" s="22"/>
      <c r="BA45" s="22"/>
      <c r="BD45" s="31"/>
      <c r="BE45" s="31"/>
      <c r="BF45" s="31"/>
    </row>
    <row r="46" spans="1:135">
      <c r="A46" s="1">
        <f t="shared" si="0"/>
        <v>40</v>
      </c>
      <c r="B46" s="19" t="s">
        <v>178</v>
      </c>
      <c r="C46" s="90">
        <v>10.497999999999999</v>
      </c>
      <c r="D46" s="52">
        <v>70.22</v>
      </c>
      <c r="E46" s="52">
        <v>84.84</v>
      </c>
      <c r="F46" s="90">
        <v>14.87</v>
      </c>
      <c r="G46" s="52">
        <v>265.44</v>
      </c>
      <c r="H46" s="52">
        <v>2.21</v>
      </c>
      <c r="I46" s="115" t="s">
        <v>74</v>
      </c>
      <c r="N46" s="125" t="s">
        <v>261</v>
      </c>
      <c r="O46" s="125"/>
      <c r="P46" s="125"/>
      <c r="Q46" s="125"/>
      <c r="R46" s="125"/>
      <c r="S46" s="125"/>
      <c r="W46" s="58"/>
      <c r="Y46" s="37"/>
      <c r="Z46" s="47"/>
      <c r="AA46" s="56"/>
      <c r="AB46" s="52"/>
      <c r="AI46" s="15"/>
      <c r="AU46" s="20"/>
      <c r="AW46" s="22"/>
      <c r="AX46" s="22"/>
      <c r="AY46" s="24"/>
      <c r="AZ46" s="22"/>
      <c r="BA46" s="22"/>
      <c r="BD46" s="31"/>
      <c r="BE46" s="31"/>
      <c r="BF46" s="31"/>
      <c r="EE46" s="1" t="e">
        <f>#REF!</f>
        <v>#REF!</v>
      </c>
    </row>
    <row r="47" spans="1:135">
      <c r="A47" s="1">
        <f t="shared" si="0"/>
        <v>41</v>
      </c>
      <c r="B47" s="93" t="s">
        <v>35</v>
      </c>
      <c r="C47" s="76">
        <v>8.6389999999999993</v>
      </c>
      <c r="D47" s="52">
        <v>43.74</v>
      </c>
      <c r="E47" s="7"/>
      <c r="F47" s="76">
        <v>11.069000000000001</v>
      </c>
      <c r="G47" s="98">
        <v>197.58</v>
      </c>
      <c r="H47" s="98">
        <f>G47/120</f>
        <v>1.6465000000000001</v>
      </c>
      <c r="I47" s="99" t="s">
        <v>97</v>
      </c>
      <c r="K47" s="18" t="s">
        <v>267</v>
      </c>
      <c r="L47" s="18">
        <v>608</v>
      </c>
      <c r="N47" s="125" t="s">
        <v>268</v>
      </c>
      <c r="O47" s="125"/>
      <c r="P47" s="125"/>
      <c r="Q47" s="125"/>
      <c r="W47" s="58"/>
      <c r="Y47" s="37"/>
      <c r="Z47" s="47"/>
      <c r="AA47" s="56"/>
      <c r="AB47" s="52"/>
      <c r="AI47" s="15"/>
      <c r="AU47" s="20"/>
      <c r="AW47" s="22"/>
      <c r="AX47" s="22"/>
      <c r="AY47" s="24"/>
      <c r="AZ47" s="22"/>
      <c r="BA47" s="22"/>
      <c r="BD47" s="31"/>
      <c r="BE47" s="31"/>
      <c r="BF47" s="31"/>
      <c r="EE47" s="1" t="e">
        <f>#REF!</f>
        <v>#REF!</v>
      </c>
    </row>
    <row r="48" spans="1:135">
      <c r="A48" s="1">
        <f t="shared" ref="A48:A78" si="1">A47+1</f>
        <v>42</v>
      </c>
      <c r="B48" s="39" t="s">
        <v>270</v>
      </c>
      <c r="C48" s="39">
        <v>13.544</v>
      </c>
      <c r="D48" s="52">
        <v>19.579999999999998</v>
      </c>
      <c r="E48" s="52">
        <v>232.23</v>
      </c>
      <c r="F48" s="39">
        <v>15.922000000000001</v>
      </c>
      <c r="G48" s="52">
        <v>284.20999999999998</v>
      </c>
      <c r="H48" s="52">
        <v>2.37</v>
      </c>
      <c r="I48" s="115" t="s">
        <v>97</v>
      </c>
      <c r="K48" s="18" t="s">
        <v>267</v>
      </c>
      <c r="L48" s="18">
        <v>250</v>
      </c>
      <c r="N48" s="125" t="s">
        <v>269</v>
      </c>
      <c r="O48" s="125"/>
      <c r="P48" s="125" t="s">
        <v>269</v>
      </c>
      <c r="Q48" s="125"/>
      <c r="R48" s="125"/>
      <c r="S48" s="125"/>
      <c r="T48" s="125"/>
      <c r="W48" s="58"/>
      <c r="Y48" s="37"/>
      <c r="Z48" s="47"/>
      <c r="AA48" s="56"/>
      <c r="AB48" s="52"/>
      <c r="AI48" s="15"/>
      <c r="AU48" s="20"/>
      <c r="AW48" s="22"/>
      <c r="AX48" s="22"/>
      <c r="AY48" s="24"/>
      <c r="AZ48" s="22"/>
      <c r="BA48" s="22"/>
      <c r="BD48" s="31"/>
      <c r="BE48" s="31"/>
      <c r="BF48" s="31"/>
      <c r="EE48" s="1" t="e">
        <f>#REF!</f>
        <v>#REF!</v>
      </c>
    </row>
    <row r="49" spans="1:135">
      <c r="A49" s="1">
        <f t="shared" si="1"/>
        <v>43</v>
      </c>
      <c r="B49" s="55" t="s">
        <v>13</v>
      </c>
      <c r="C49" s="76">
        <v>13.451000000000001</v>
      </c>
      <c r="D49" s="52">
        <v>53.9</v>
      </c>
      <c r="E49" s="52">
        <v>128.88</v>
      </c>
      <c r="F49" s="76">
        <v>16.606000000000002</v>
      </c>
      <c r="G49" s="98">
        <v>296.42</v>
      </c>
      <c r="H49" s="98">
        <f>G49/120</f>
        <v>2.4701666666666666</v>
      </c>
      <c r="I49" s="87" t="s">
        <v>273</v>
      </c>
      <c r="K49" s="18" t="s">
        <v>204</v>
      </c>
      <c r="L49" s="18">
        <v>1063</v>
      </c>
      <c r="M49" s="15" t="s">
        <v>272</v>
      </c>
      <c r="N49" s="125" t="s">
        <v>271</v>
      </c>
      <c r="O49" s="125"/>
      <c r="P49" s="125"/>
      <c r="Q49" s="125"/>
      <c r="W49" s="58"/>
      <c r="Y49" s="37"/>
      <c r="Z49" s="47"/>
      <c r="AA49" s="56"/>
      <c r="AB49" s="52"/>
      <c r="AI49" s="15"/>
      <c r="AU49" s="20"/>
      <c r="AW49" s="22"/>
      <c r="AX49" s="22"/>
      <c r="AY49" s="24"/>
      <c r="AZ49" s="22"/>
      <c r="BA49" s="22"/>
      <c r="BD49" s="31"/>
      <c r="BE49" s="31"/>
      <c r="BF49" s="31"/>
      <c r="EE49" s="1" t="e">
        <f>#REF!</f>
        <v>#REF!</v>
      </c>
    </row>
    <row r="50" spans="1:135">
      <c r="A50" s="1">
        <f t="shared" si="1"/>
        <v>44</v>
      </c>
      <c r="B50" s="21" t="s">
        <v>438</v>
      </c>
      <c r="C50" s="76">
        <v>7.74</v>
      </c>
      <c r="D50" s="103">
        <v>47.33</v>
      </c>
      <c r="E50" s="64"/>
      <c r="F50" s="76">
        <v>10.369</v>
      </c>
      <c r="G50" s="98">
        <v>185.09</v>
      </c>
      <c r="H50" s="98">
        <f>G50/120</f>
        <v>1.5424166666666668</v>
      </c>
      <c r="I50" s="99" t="s">
        <v>74</v>
      </c>
      <c r="K50" s="18" t="s">
        <v>204</v>
      </c>
      <c r="L50" s="18">
        <v>862</v>
      </c>
      <c r="M50" s="15" t="s">
        <v>216</v>
      </c>
      <c r="N50" s="125" t="s">
        <v>274</v>
      </c>
      <c r="O50" s="125"/>
      <c r="P50" s="125"/>
      <c r="Q50" s="125"/>
      <c r="R50" s="125"/>
      <c r="W50" s="58"/>
      <c r="Y50" s="37"/>
      <c r="Z50" s="47"/>
      <c r="AA50" s="56"/>
      <c r="AB50" s="52"/>
    </row>
    <row r="51" spans="1:135">
      <c r="A51" s="1">
        <f t="shared" si="1"/>
        <v>45</v>
      </c>
      <c r="B51" s="15" t="s">
        <v>294</v>
      </c>
      <c r="C51" s="1">
        <v>16.509</v>
      </c>
      <c r="D51" s="52">
        <v>41.47</v>
      </c>
      <c r="F51" s="73">
        <v>18.881</v>
      </c>
      <c r="G51" s="52">
        <v>335.81</v>
      </c>
      <c r="H51" s="52">
        <v>2.8</v>
      </c>
      <c r="I51" s="15" t="s">
        <v>74</v>
      </c>
      <c r="K51" s="18" t="s">
        <v>347</v>
      </c>
      <c r="N51" s="125" t="s">
        <v>293</v>
      </c>
      <c r="O51" s="125"/>
      <c r="P51" s="125"/>
      <c r="Q51" s="125"/>
      <c r="R51" s="125"/>
      <c r="S51" s="136"/>
      <c r="T51" s="136"/>
      <c r="AP51" s="26"/>
      <c r="AQ51" s="8"/>
      <c r="AR51" s="15"/>
      <c r="AU51" s="20"/>
      <c r="AW51" s="22"/>
      <c r="AX51" s="22"/>
      <c r="AY51" s="24"/>
      <c r="AZ51" s="22"/>
      <c r="BA51" s="22"/>
      <c r="BC51" s="2"/>
      <c r="BD51" s="31"/>
      <c r="BE51" s="31"/>
      <c r="BF51" s="31"/>
      <c r="BG51" s="2"/>
      <c r="BK51" s="2"/>
      <c r="BL51" s="2"/>
      <c r="BS51" s="2"/>
      <c r="EE51" s="1" t="e">
        <f>#REF!</f>
        <v>#REF!</v>
      </c>
    </row>
    <row r="52" spans="1:135">
      <c r="A52" s="1">
        <f t="shared" si="1"/>
        <v>46</v>
      </c>
      <c r="B52" s="39" t="s">
        <v>275</v>
      </c>
      <c r="C52" s="39">
        <v>16.141999999999999</v>
      </c>
      <c r="D52" s="52">
        <v>40.44</v>
      </c>
      <c r="E52" s="52">
        <v>120</v>
      </c>
      <c r="F52" s="39">
        <v>19.055</v>
      </c>
      <c r="G52" s="98">
        <v>340.14</v>
      </c>
      <c r="H52" s="98">
        <v>2.83</v>
      </c>
      <c r="I52" s="166" t="s">
        <v>74</v>
      </c>
      <c r="K52" s="18" t="s">
        <v>204</v>
      </c>
      <c r="L52" s="1">
        <v>761</v>
      </c>
      <c r="N52" s="125" t="s">
        <v>276</v>
      </c>
      <c r="O52" s="125"/>
      <c r="W52" s="58"/>
      <c r="Y52" s="37"/>
      <c r="Z52" s="47"/>
      <c r="AA52" s="56"/>
      <c r="AB52" s="52"/>
      <c r="AI52" s="15"/>
      <c r="AM52" s="8"/>
      <c r="AN52" s="26"/>
      <c r="AO52" s="26"/>
      <c r="AP52" s="49"/>
      <c r="AQ52" s="8"/>
      <c r="AR52" s="48"/>
      <c r="AS52" s="20"/>
      <c r="AU52" s="20"/>
      <c r="AW52" s="22"/>
      <c r="AX52" s="22"/>
      <c r="AY52" s="24"/>
      <c r="AZ52" s="22"/>
      <c r="BA52" s="22"/>
      <c r="BB52" s="2"/>
      <c r="BC52" s="2"/>
      <c r="BD52" s="31"/>
      <c r="BE52" s="31"/>
      <c r="BF52" s="31"/>
      <c r="BG52" s="2"/>
      <c r="BI52" s="2"/>
      <c r="BK52" s="2"/>
      <c r="BL52" s="2"/>
      <c r="BS52" s="2"/>
      <c r="EE52" s="1" t="e">
        <f>#REF!</f>
        <v>#REF!</v>
      </c>
    </row>
    <row r="53" spans="1:135">
      <c r="A53" s="1">
        <f t="shared" si="1"/>
        <v>47</v>
      </c>
      <c r="B53" s="32" t="s">
        <v>82</v>
      </c>
      <c r="C53" s="92">
        <v>4.2549999999999999</v>
      </c>
      <c r="D53" s="52">
        <v>86.25</v>
      </c>
      <c r="E53" s="52">
        <v>165.89</v>
      </c>
      <c r="F53" s="106">
        <v>9.968</v>
      </c>
      <c r="G53" s="58">
        <v>177.94</v>
      </c>
      <c r="H53" s="58">
        <f>G53/120</f>
        <v>1.4828333333333332</v>
      </c>
      <c r="I53" s="113" t="s">
        <v>73</v>
      </c>
      <c r="K53" s="18" t="s">
        <v>204</v>
      </c>
      <c r="L53" s="18">
        <v>38</v>
      </c>
      <c r="M53" s="15" t="s">
        <v>277</v>
      </c>
      <c r="N53" s="125" t="s">
        <v>278</v>
      </c>
      <c r="O53" s="125"/>
      <c r="P53" s="125"/>
      <c r="Q53" s="125"/>
      <c r="R53" s="125"/>
      <c r="S53" s="125"/>
      <c r="T53" s="125"/>
      <c r="U53" s="125"/>
      <c r="V53" s="125"/>
      <c r="W53" s="129"/>
      <c r="X53" s="125"/>
      <c r="Y53" s="136"/>
      <c r="Z53" s="135"/>
      <c r="AA53" s="56"/>
      <c r="AB53" s="52"/>
      <c r="AE53" s="26"/>
      <c r="AF53" s="55"/>
      <c r="AI53" s="15"/>
      <c r="AJ53" s="2"/>
      <c r="AM53" s="8"/>
      <c r="AN53" s="26"/>
      <c r="AO53" s="26"/>
      <c r="AP53" s="49"/>
      <c r="AQ53" s="64"/>
      <c r="AR53" s="48"/>
      <c r="AS53" s="20"/>
      <c r="AU53" s="20"/>
      <c r="AW53" s="22"/>
      <c r="AX53" s="22"/>
      <c r="AY53" s="24"/>
      <c r="AZ53" s="22"/>
      <c r="BA53" s="22"/>
      <c r="BB53" s="2"/>
      <c r="BC53" s="2"/>
      <c r="BD53" s="31"/>
      <c r="BE53" s="31"/>
      <c r="BF53" s="31"/>
      <c r="BG53" s="2"/>
      <c r="BI53" s="2"/>
      <c r="BK53" s="2"/>
      <c r="BL53" s="2"/>
      <c r="BS53" s="2"/>
      <c r="EE53" s="1" t="e">
        <f>#REF!</f>
        <v>#REF!</v>
      </c>
    </row>
    <row r="54" spans="1:135">
      <c r="A54" s="1">
        <f t="shared" si="1"/>
        <v>48</v>
      </c>
      <c r="B54" s="39" t="s">
        <v>95</v>
      </c>
      <c r="C54" s="39">
        <v>15.385999999999999</v>
      </c>
      <c r="D54" s="98">
        <v>47.67</v>
      </c>
      <c r="E54" s="98">
        <v>91.77</v>
      </c>
      <c r="F54" s="137">
        <v>18.544</v>
      </c>
      <c r="G54" s="98">
        <v>331.01</v>
      </c>
      <c r="H54" s="98">
        <f>G54/120</f>
        <v>2.7584166666666667</v>
      </c>
      <c r="I54" s="10" t="str">
        <f>I178</f>
        <v>Ende Juni 2024</v>
      </c>
      <c r="K54" s="18" t="s">
        <v>204</v>
      </c>
      <c r="L54" s="18">
        <v>69</v>
      </c>
      <c r="M54" s="19" t="s">
        <v>279</v>
      </c>
      <c r="N54" s="125" t="s">
        <v>280</v>
      </c>
      <c r="O54" s="125"/>
      <c r="P54" s="125"/>
      <c r="Q54" s="125"/>
      <c r="R54" s="125"/>
      <c r="W54" s="58"/>
      <c r="Y54" s="37"/>
      <c r="Z54" s="47"/>
      <c r="AA54" s="56"/>
      <c r="AB54" s="52"/>
      <c r="AE54" s="49"/>
      <c r="AF54" s="48"/>
      <c r="AG54" s="49"/>
      <c r="AI54" s="15"/>
      <c r="AJ54" s="2"/>
      <c r="AM54" s="27"/>
      <c r="AN54" s="26"/>
      <c r="AO54" s="26"/>
      <c r="AP54" s="49"/>
      <c r="AQ54" s="64"/>
      <c r="AR54" s="48"/>
      <c r="AS54" s="20"/>
      <c r="AU54" s="20"/>
      <c r="AW54" s="22"/>
      <c r="AX54" s="22"/>
      <c r="AY54" s="24"/>
      <c r="AZ54" s="22"/>
      <c r="BA54" s="22"/>
      <c r="BB54" s="2"/>
      <c r="BC54" s="2"/>
      <c r="BD54" s="31"/>
      <c r="BE54" s="31"/>
      <c r="BF54" s="31"/>
      <c r="BG54" s="2"/>
      <c r="BI54" s="2"/>
      <c r="BK54" s="2"/>
      <c r="BL54" s="2"/>
      <c r="BS54" s="2"/>
      <c r="EE54" s="1" t="e">
        <f>#REF!</f>
        <v>#REF!</v>
      </c>
    </row>
    <row r="55" spans="1:135">
      <c r="A55" s="1">
        <f t="shared" si="1"/>
        <v>49</v>
      </c>
      <c r="B55" s="55" t="s">
        <v>26</v>
      </c>
      <c r="C55" s="76">
        <v>12.337999999999999</v>
      </c>
      <c r="D55" s="101">
        <v>58.15</v>
      </c>
      <c r="E55" s="52">
        <v>61.36</v>
      </c>
      <c r="F55" s="76">
        <v>15.909000000000001</v>
      </c>
      <c r="G55" s="52">
        <v>283.98</v>
      </c>
      <c r="H55" s="52">
        <f>G55/120</f>
        <v>2.3665000000000003</v>
      </c>
      <c r="I55" s="99" t="s">
        <v>74</v>
      </c>
      <c r="K55" s="18" t="s">
        <v>204</v>
      </c>
      <c r="N55" s="125" t="s">
        <v>281</v>
      </c>
      <c r="O55" s="125"/>
      <c r="P55" s="125"/>
      <c r="Q55" s="125"/>
      <c r="R55" s="125"/>
      <c r="S55" s="125"/>
      <c r="T55" s="125"/>
      <c r="U55" s="125"/>
      <c r="V55" s="125"/>
      <c r="W55" s="129"/>
      <c r="X55" s="125"/>
      <c r="AE55" s="49"/>
      <c r="AF55" s="48"/>
      <c r="AI55" s="15"/>
      <c r="AJ55" s="2"/>
      <c r="AM55" s="27"/>
      <c r="AN55" s="26"/>
      <c r="AO55" s="26"/>
      <c r="AP55" s="49"/>
      <c r="AQ55" s="64"/>
      <c r="AR55" s="48"/>
      <c r="AS55" s="20"/>
      <c r="AU55" s="20"/>
      <c r="AW55" s="22"/>
      <c r="AX55" s="22"/>
      <c r="AY55" s="24"/>
      <c r="AZ55" s="22"/>
      <c r="BA55" s="22"/>
      <c r="BB55" s="2"/>
      <c r="BC55" s="2"/>
      <c r="BD55" s="31"/>
      <c r="BE55" s="31"/>
      <c r="BF55" s="31"/>
      <c r="BG55" s="5"/>
      <c r="BI55" s="5"/>
      <c r="BJ55" s="5"/>
      <c r="BK55" s="2"/>
      <c r="BL55" s="2"/>
      <c r="BM55" s="2"/>
      <c r="BN55" s="2"/>
      <c r="BO55" s="2"/>
      <c r="BP55" s="2"/>
      <c r="BR55" s="2"/>
      <c r="BS55" s="2"/>
      <c r="BT55" s="2"/>
      <c r="BU55" s="2"/>
      <c r="BV55" s="2"/>
      <c r="BW55" s="2"/>
      <c r="BX55" s="2"/>
      <c r="BY55" s="2"/>
      <c r="BZ55" s="2"/>
      <c r="EE55" s="1" t="e">
        <f>#REF!</f>
        <v>#REF!</v>
      </c>
    </row>
    <row r="56" spans="1:135">
      <c r="A56" s="1">
        <f t="shared" si="1"/>
        <v>50</v>
      </c>
      <c r="B56" s="55" t="s">
        <v>14</v>
      </c>
      <c r="C56" s="76">
        <v>12.053000000000001</v>
      </c>
      <c r="D56" s="101">
        <v>54.81</v>
      </c>
      <c r="E56" s="52"/>
      <c r="F56" s="76">
        <v>15.098000000000001</v>
      </c>
      <c r="G56" s="52">
        <v>269.5</v>
      </c>
      <c r="H56" s="52">
        <f>G56/120</f>
        <v>2.2458333333333331</v>
      </c>
      <c r="I56" s="99" t="s">
        <v>74</v>
      </c>
      <c r="K56" s="18" t="s">
        <v>204</v>
      </c>
      <c r="L56" s="18">
        <v>38</v>
      </c>
      <c r="M56" s="18" t="s">
        <v>282</v>
      </c>
      <c r="N56" s="125" t="s">
        <v>283</v>
      </c>
      <c r="O56" s="125"/>
      <c r="P56" s="125"/>
      <c r="Q56" s="125"/>
      <c r="R56" s="125"/>
      <c r="Z56" s="47"/>
      <c r="AA56" s="56"/>
      <c r="AB56" s="58"/>
      <c r="AE56" s="49"/>
      <c r="AF56" s="48"/>
      <c r="AI56" s="15"/>
      <c r="AJ56" s="2"/>
      <c r="AM56" s="27"/>
      <c r="AN56" s="26"/>
      <c r="AO56" s="26"/>
      <c r="AP56" s="49"/>
      <c r="AQ56" s="8"/>
      <c r="AR56" s="48"/>
      <c r="AS56" s="20"/>
      <c r="AU56" s="20"/>
      <c r="AW56" s="22"/>
      <c r="AX56" s="22"/>
      <c r="AY56" s="24"/>
      <c r="AZ56" s="22"/>
      <c r="BA56" s="22"/>
      <c r="BB56" s="2"/>
      <c r="BD56" s="31"/>
      <c r="BE56" s="31"/>
      <c r="BF56" s="31"/>
      <c r="BG56" s="6"/>
      <c r="BJ56" s="6"/>
      <c r="BK56" s="2"/>
      <c r="BL56" s="2"/>
      <c r="BS56" s="2"/>
      <c r="EE56" s="1" t="e">
        <f>#REF!</f>
        <v>#REF!</v>
      </c>
    </row>
    <row r="57" spans="1:135">
      <c r="A57" s="1">
        <f t="shared" si="1"/>
        <v>51</v>
      </c>
      <c r="B57" s="55" t="s">
        <v>36</v>
      </c>
      <c r="C57" s="76">
        <v>10.44</v>
      </c>
      <c r="D57" s="101">
        <v>42.28</v>
      </c>
      <c r="E57" s="52">
        <v>212.76</v>
      </c>
      <c r="F57" s="72">
        <v>13.971</v>
      </c>
      <c r="G57" s="52">
        <v>249.38</v>
      </c>
      <c r="H57" s="52">
        <f>G57/120</f>
        <v>2.0781666666666667</v>
      </c>
      <c r="I57" s="99" t="s">
        <v>74</v>
      </c>
      <c r="K57" s="18" t="s">
        <v>237</v>
      </c>
      <c r="L57" s="18">
        <v>230</v>
      </c>
      <c r="N57" s="125" t="s">
        <v>284</v>
      </c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9"/>
      <c r="AA57" s="129"/>
      <c r="AB57" s="125"/>
      <c r="AE57" s="49"/>
      <c r="AF57" s="48"/>
      <c r="AI57" s="15"/>
      <c r="AJ57" s="2"/>
      <c r="AM57" s="8"/>
      <c r="AN57" s="26"/>
      <c r="AO57" s="26"/>
      <c r="AP57" s="49"/>
      <c r="AQ57" s="64"/>
      <c r="AR57" s="48"/>
      <c r="AS57" s="20"/>
      <c r="AU57" s="20"/>
      <c r="AW57" s="22"/>
      <c r="AX57" s="22"/>
      <c r="AY57" s="24"/>
      <c r="AZ57" s="22"/>
      <c r="BA57" s="22"/>
      <c r="BB57" s="2"/>
      <c r="BC57" s="2"/>
      <c r="BD57" s="31"/>
      <c r="BE57" s="31"/>
      <c r="BF57" s="31"/>
      <c r="BG57" s="5"/>
      <c r="BI57" s="2"/>
      <c r="BJ57" s="5"/>
      <c r="BK57" s="2"/>
      <c r="BL57" s="2"/>
      <c r="BM57" s="2"/>
      <c r="BN57" s="2"/>
      <c r="BO57" s="2"/>
      <c r="BP57" s="2"/>
      <c r="BR57" s="2"/>
      <c r="BS57" s="2"/>
      <c r="BT57" s="2"/>
      <c r="BU57" s="2"/>
      <c r="BV57" s="2"/>
      <c r="BW57" s="2"/>
      <c r="BX57" s="2"/>
      <c r="BY57" s="2"/>
      <c r="BZ57" s="2"/>
      <c r="EE57" s="1" t="e">
        <f>#REF!</f>
        <v>#REF!</v>
      </c>
    </row>
    <row r="58" spans="1:135">
      <c r="A58" s="1">
        <f t="shared" si="1"/>
        <v>52</v>
      </c>
      <c r="B58" s="39" t="s">
        <v>37</v>
      </c>
      <c r="C58" s="75">
        <v>11.99</v>
      </c>
      <c r="D58" s="98" t="s">
        <v>502</v>
      </c>
      <c r="E58" s="98">
        <v>106.85</v>
      </c>
      <c r="F58" s="76">
        <v>16.561</v>
      </c>
      <c r="G58" s="98">
        <v>295.62</v>
      </c>
      <c r="H58" s="98">
        <v>2.46</v>
      </c>
      <c r="I58" s="87" t="s">
        <v>74</v>
      </c>
      <c r="K58" s="18" t="s">
        <v>287</v>
      </c>
      <c r="L58" s="114">
        <v>1235</v>
      </c>
      <c r="M58" s="18" t="s">
        <v>285</v>
      </c>
      <c r="N58" s="125" t="s">
        <v>286</v>
      </c>
      <c r="O58" s="125"/>
      <c r="P58" s="125"/>
      <c r="Q58" s="125"/>
      <c r="R58" s="125"/>
      <c r="S58" s="125"/>
      <c r="T58" s="125"/>
      <c r="U58" s="125"/>
      <c r="AE58" s="49"/>
      <c r="AF58" s="48"/>
      <c r="AI58" s="15"/>
      <c r="AJ58" s="2"/>
      <c r="AM58" s="27"/>
      <c r="AN58" s="26"/>
      <c r="AO58" s="26"/>
      <c r="AP58" s="49"/>
      <c r="AQ58" s="64"/>
      <c r="AR58" s="48"/>
      <c r="AS58" s="20"/>
      <c r="AT58" s="2"/>
      <c r="AU58" s="20"/>
      <c r="AW58" s="22"/>
      <c r="AX58" s="22"/>
      <c r="AY58" s="24"/>
      <c r="AZ58" s="22"/>
      <c r="BA58" s="22"/>
      <c r="BD58" s="31"/>
      <c r="BE58" s="31"/>
      <c r="BF58" s="31"/>
      <c r="BG58" s="6"/>
      <c r="BJ58" s="6"/>
      <c r="BK58" s="2"/>
      <c r="BL58" s="2"/>
      <c r="BS58" s="2"/>
      <c r="BW58" s="2"/>
      <c r="BY58" s="2"/>
      <c r="EE58" s="1" t="e">
        <f>#REF!</f>
        <v>#REF!</v>
      </c>
    </row>
    <row r="59" spans="1:135">
      <c r="A59" s="1">
        <f t="shared" si="1"/>
        <v>53</v>
      </c>
      <c r="B59" s="2" t="s">
        <v>483</v>
      </c>
      <c r="C59" s="2">
        <v>17.882999999999999</v>
      </c>
      <c r="D59" s="51" t="s">
        <v>524</v>
      </c>
      <c r="E59" s="174"/>
      <c r="F59" s="2">
        <v>22.276</v>
      </c>
      <c r="G59" s="51">
        <v>397.62</v>
      </c>
      <c r="H59" s="51">
        <v>3.31</v>
      </c>
      <c r="I59" s="2" t="s">
        <v>74</v>
      </c>
      <c r="L59" s="18">
        <v>114</v>
      </c>
      <c r="N59" s="125" t="s">
        <v>458</v>
      </c>
      <c r="O59" s="125"/>
      <c r="P59" s="125"/>
      <c r="Q59" s="125"/>
      <c r="AE59" s="49"/>
      <c r="AF59" s="48"/>
      <c r="AI59" s="15"/>
      <c r="AJ59" s="2"/>
      <c r="AM59" s="27"/>
      <c r="AN59" s="26"/>
      <c r="AO59" s="26"/>
      <c r="AP59" s="49"/>
      <c r="AQ59" s="64"/>
      <c r="AR59" s="48"/>
      <c r="AS59" s="20"/>
      <c r="AT59" s="2"/>
      <c r="AU59" s="20"/>
      <c r="AW59" s="22"/>
      <c r="AX59" s="22"/>
      <c r="AY59" s="24"/>
      <c r="AZ59" s="22"/>
      <c r="BA59" s="22"/>
      <c r="BD59" s="31"/>
      <c r="BE59" s="31"/>
      <c r="BF59" s="31"/>
      <c r="BG59" s="6"/>
      <c r="BJ59" s="6"/>
      <c r="BK59" s="2"/>
      <c r="BL59" s="2"/>
      <c r="BS59" s="2"/>
      <c r="BW59" s="2"/>
      <c r="BY59" s="2"/>
      <c r="EE59" s="1" t="e">
        <f>#REF!</f>
        <v>#REF!</v>
      </c>
    </row>
    <row r="60" spans="1:135">
      <c r="A60" s="1">
        <f t="shared" si="1"/>
        <v>54</v>
      </c>
      <c r="B60" s="94" t="s">
        <v>188</v>
      </c>
      <c r="C60" s="90">
        <v>13.342000000000001</v>
      </c>
      <c r="D60" s="96" t="s">
        <v>289</v>
      </c>
      <c r="E60" s="52"/>
      <c r="F60" s="72">
        <v>16.626999999999999</v>
      </c>
      <c r="G60" s="52">
        <v>296.79000000000002</v>
      </c>
      <c r="H60" s="52">
        <f>G60/120</f>
        <v>2.4732500000000002</v>
      </c>
      <c r="I60" s="99" t="s">
        <v>74</v>
      </c>
      <c r="K60" s="18" t="s">
        <v>287</v>
      </c>
      <c r="L60" s="18">
        <v>735</v>
      </c>
      <c r="N60" s="125" t="s">
        <v>288</v>
      </c>
      <c r="O60" s="125"/>
      <c r="P60" s="125"/>
      <c r="Q60" s="125"/>
      <c r="R60" s="125"/>
      <c r="S60" s="125"/>
      <c r="T60" s="125"/>
      <c r="AE60" s="49"/>
      <c r="AF60" s="48"/>
      <c r="AI60" s="15"/>
      <c r="AJ60" s="2"/>
      <c r="AM60" s="27"/>
      <c r="AN60" s="26"/>
      <c r="AO60" s="26"/>
      <c r="AP60" s="49"/>
      <c r="AQ60" s="64"/>
      <c r="AR60" s="48"/>
      <c r="AS60" s="20"/>
      <c r="AT60" s="2"/>
      <c r="AU60" s="20"/>
      <c r="AW60" s="22"/>
      <c r="AX60" s="22"/>
      <c r="AY60" s="24"/>
      <c r="AZ60" s="22"/>
      <c r="BA60" s="22"/>
      <c r="BD60" s="31"/>
      <c r="BE60" s="31"/>
      <c r="BF60" s="31"/>
      <c r="BG60" s="6"/>
      <c r="BJ60" s="6"/>
      <c r="BK60" s="2"/>
      <c r="BL60" s="2"/>
      <c r="BS60" s="2"/>
      <c r="BW60" s="2"/>
      <c r="BY60" s="2"/>
      <c r="EE60" s="1" t="e">
        <f>#REF!</f>
        <v>#REF!</v>
      </c>
    </row>
    <row r="61" spans="1:135">
      <c r="A61" s="1">
        <f t="shared" si="1"/>
        <v>55</v>
      </c>
      <c r="B61" s="39" t="s">
        <v>153</v>
      </c>
      <c r="C61" s="178">
        <v>15.37</v>
      </c>
      <c r="D61" s="15"/>
      <c r="F61" s="137">
        <v>15.37</v>
      </c>
      <c r="G61" s="52">
        <v>274.35000000000002</v>
      </c>
      <c r="H61" s="107">
        <f>G61/120</f>
        <v>2.2862500000000003</v>
      </c>
      <c r="I61" s="115" t="s">
        <v>97</v>
      </c>
      <c r="N61" s="125" t="s">
        <v>290</v>
      </c>
      <c r="O61" s="125"/>
      <c r="P61" s="125"/>
      <c r="Q61" s="125"/>
      <c r="R61" s="125"/>
      <c r="S61" s="125"/>
      <c r="T61" s="125"/>
      <c r="AA61" s="57"/>
      <c r="AE61" s="49"/>
      <c r="AF61" s="48"/>
      <c r="AI61" s="15"/>
      <c r="AJ61" s="2"/>
      <c r="AM61" s="27"/>
      <c r="AN61" s="26"/>
      <c r="AO61" s="26"/>
      <c r="AP61" s="49"/>
      <c r="AQ61" s="64"/>
      <c r="AR61" s="48"/>
      <c r="AS61" s="20"/>
      <c r="AT61" s="2"/>
      <c r="AU61" s="20"/>
      <c r="AW61" s="22"/>
      <c r="AX61" s="22"/>
      <c r="AY61" s="24"/>
      <c r="AZ61" s="22"/>
      <c r="BA61" s="22"/>
      <c r="BD61" s="31"/>
      <c r="BE61" s="31"/>
      <c r="BF61" s="31"/>
      <c r="BG61" s="6"/>
      <c r="BJ61" s="6"/>
      <c r="BK61" s="2"/>
      <c r="BL61" s="2"/>
      <c r="BS61" s="2"/>
      <c r="BW61" s="2"/>
      <c r="BY61" s="2"/>
      <c r="EE61" s="1" t="e">
        <f>#REF!</f>
        <v>#REF!</v>
      </c>
    </row>
    <row r="62" spans="1:135">
      <c r="A62" s="1">
        <f t="shared" si="1"/>
        <v>56</v>
      </c>
      <c r="B62" s="15" t="s">
        <v>130</v>
      </c>
      <c r="C62" s="76">
        <v>10.57</v>
      </c>
      <c r="D62" s="52">
        <v>44.66</v>
      </c>
      <c r="E62" s="52">
        <v>33.42</v>
      </c>
      <c r="F62" s="72">
        <v>13.237</v>
      </c>
      <c r="G62" s="52">
        <v>236.28</v>
      </c>
      <c r="H62" s="52">
        <f>G62/120</f>
        <v>1.9690000000000001</v>
      </c>
      <c r="I62" s="99" t="s">
        <v>74</v>
      </c>
      <c r="K62" s="18" t="s">
        <v>287</v>
      </c>
      <c r="L62" s="114">
        <v>1509</v>
      </c>
      <c r="M62" s="15" t="s">
        <v>231</v>
      </c>
      <c r="N62" s="125" t="s">
        <v>291</v>
      </c>
      <c r="O62" s="125"/>
      <c r="P62" s="125"/>
      <c r="Q62" s="125"/>
      <c r="R62" s="125"/>
      <c r="S62" s="125"/>
      <c r="T62" s="125"/>
      <c r="AB62" s="18"/>
      <c r="AE62" s="49"/>
      <c r="AF62" s="48"/>
      <c r="AI62" s="15"/>
      <c r="AJ62" s="2"/>
      <c r="AM62" s="27"/>
      <c r="AN62" s="26"/>
      <c r="AO62" s="26"/>
      <c r="AP62" s="49"/>
      <c r="AQ62" s="64"/>
      <c r="AR62" s="48"/>
      <c r="AS62" s="20"/>
      <c r="AT62" s="2"/>
      <c r="AU62" s="26"/>
      <c r="AV62" s="2"/>
      <c r="AW62" s="22"/>
      <c r="AX62" s="22"/>
      <c r="AY62" s="24"/>
      <c r="AZ62" s="22"/>
      <c r="BA62" s="22"/>
      <c r="BB62" s="2"/>
      <c r="BC62" s="2"/>
      <c r="BD62" s="31"/>
      <c r="BE62" s="31"/>
      <c r="BF62" s="31"/>
      <c r="BG62" s="5"/>
      <c r="BI62" s="22"/>
      <c r="BJ62" s="35"/>
      <c r="BK62" s="24"/>
      <c r="BL62" s="22"/>
      <c r="BM62" s="2"/>
      <c r="BN62" s="9"/>
      <c r="BO62" s="9"/>
      <c r="BP62" s="28"/>
      <c r="BQ62" s="37"/>
      <c r="BR62" s="9"/>
      <c r="BS62" s="2"/>
      <c r="BT62" s="9"/>
      <c r="BU62" s="2"/>
      <c r="BV62" s="9"/>
      <c r="BW62" s="9"/>
      <c r="BX62" s="13"/>
      <c r="BY62" s="2"/>
      <c r="EE62" s="1" t="e">
        <f>#REF!</f>
        <v>#REF!</v>
      </c>
    </row>
    <row r="63" spans="1:135">
      <c r="A63" s="1">
        <f t="shared" si="1"/>
        <v>57</v>
      </c>
      <c r="B63" s="39" t="s">
        <v>131</v>
      </c>
      <c r="C63" s="137">
        <v>14.42</v>
      </c>
      <c r="D63" s="98">
        <v>66.540000000000006</v>
      </c>
      <c r="E63" s="98">
        <v>97.77</v>
      </c>
      <c r="F63" s="137">
        <v>18.66</v>
      </c>
      <c r="G63" s="98">
        <v>333.08</v>
      </c>
      <c r="H63" s="98">
        <v>2.78</v>
      </c>
      <c r="I63" s="10" t="s">
        <v>74</v>
      </c>
      <c r="M63" s="15" t="s">
        <v>292</v>
      </c>
      <c r="N63" s="125" t="s">
        <v>446</v>
      </c>
      <c r="O63" s="125"/>
      <c r="P63" s="125"/>
      <c r="Q63" s="125"/>
      <c r="R63" s="125"/>
      <c r="S63" s="125"/>
      <c r="Y63" s="15"/>
      <c r="Z63" s="59"/>
      <c r="AB63" s="18"/>
      <c r="AE63" s="49"/>
      <c r="AF63" s="48"/>
      <c r="AI63" s="15"/>
      <c r="AJ63" s="2"/>
      <c r="AM63" s="27"/>
      <c r="AN63" s="26"/>
      <c r="AO63" s="26"/>
      <c r="AP63" s="49"/>
      <c r="AQ63" s="64"/>
      <c r="AR63" s="48"/>
      <c r="AS63" s="20"/>
      <c r="AT63" s="2"/>
      <c r="AU63" s="20"/>
      <c r="AW63" s="22"/>
      <c r="AX63" s="22"/>
      <c r="AY63" s="24"/>
      <c r="AZ63" s="22"/>
      <c r="BA63" s="22"/>
      <c r="BB63" s="2"/>
      <c r="BD63" s="31"/>
      <c r="BE63" s="31"/>
      <c r="BF63" s="31"/>
      <c r="BG63" s="6"/>
      <c r="BI63" s="22"/>
      <c r="BJ63" s="35"/>
      <c r="BK63" s="24"/>
      <c r="BL63" s="22"/>
      <c r="BN63" s="9"/>
      <c r="BO63" s="37"/>
      <c r="BP63" s="28"/>
      <c r="BQ63" s="37"/>
      <c r="BR63" s="9"/>
      <c r="BS63" s="2"/>
      <c r="BT63" s="9"/>
      <c r="BU63" s="12"/>
      <c r="BV63" s="38"/>
      <c r="BW63" s="11"/>
      <c r="BX63" s="14"/>
      <c r="BY63" s="2"/>
      <c r="EE63" s="1" t="e">
        <f>#REF!</f>
        <v>#REF!</v>
      </c>
    </row>
    <row r="64" spans="1:135">
      <c r="A64" s="1">
        <f t="shared" si="1"/>
        <v>58</v>
      </c>
      <c r="B64" s="15" t="s">
        <v>128</v>
      </c>
      <c r="C64" s="90">
        <v>13.858000000000001</v>
      </c>
      <c r="D64" s="52">
        <v>45.87</v>
      </c>
      <c r="E64" s="98">
        <v>154.84</v>
      </c>
      <c r="F64" s="72">
        <v>17.266999999999999</v>
      </c>
      <c r="G64" s="52">
        <v>308.20999999999998</v>
      </c>
      <c r="H64" s="52">
        <f>G64/120</f>
        <v>2.5684166666666663</v>
      </c>
      <c r="I64" s="99" t="s">
        <v>74</v>
      </c>
      <c r="K64" s="18" t="s">
        <v>204</v>
      </c>
      <c r="L64" s="18">
        <v>154</v>
      </c>
      <c r="N64" s="125" t="s">
        <v>302</v>
      </c>
      <c r="O64" s="125"/>
      <c r="P64" s="125"/>
      <c r="Q64" s="125"/>
      <c r="R64" s="125"/>
      <c r="S64" s="125"/>
      <c r="AD64" s="2"/>
      <c r="AE64" s="49"/>
      <c r="AF64" s="48"/>
      <c r="AI64" s="15"/>
      <c r="AJ64" s="2"/>
      <c r="AM64" s="27"/>
      <c r="AN64" s="26"/>
      <c r="AO64" s="26"/>
      <c r="AP64" s="49"/>
      <c r="AQ64" s="64"/>
      <c r="AR64" s="48"/>
      <c r="AS64" s="20"/>
      <c r="AT64" s="2"/>
      <c r="AU64" s="20"/>
      <c r="AW64" s="22"/>
      <c r="AX64" s="22"/>
      <c r="AY64" s="24"/>
      <c r="AZ64" s="22"/>
      <c r="BA64" s="22"/>
      <c r="BB64" s="2"/>
      <c r="BD64" s="31"/>
      <c r="BE64" s="31"/>
      <c r="BF64" s="31"/>
      <c r="BG64" s="6"/>
      <c r="BI64" s="22"/>
      <c r="BJ64" s="35"/>
      <c r="BK64" s="24"/>
      <c r="BL64" s="22"/>
      <c r="BN64" s="9"/>
      <c r="BO64" s="37"/>
      <c r="BP64" s="28"/>
      <c r="BQ64" s="37"/>
      <c r="BR64" s="9"/>
      <c r="BS64" s="2"/>
      <c r="BT64" s="9"/>
      <c r="BU64" s="12"/>
      <c r="BV64" s="38"/>
      <c r="BW64" s="11"/>
      <c r="BX64" s="14"/>
      <c r="BY64" s="2"/>
      <c r="EE64" s="1" t="e">
        <f>#REF!</f>
        <v>#REF!</v>
      </c>
    </row>
    <row r="65" spans="1:156">
      <c r="A65" s="1">
        <f t="shared" si="1"/>
        <v>59</v>
      </c>
      <c r="B65" s="12" t="s">
        <v>501</v>
      </c>
      <c r="C65" s="12">
        <v>14.250999999999999</v>
      </c>
      <c r="D65" s="52">
        <v>32.76</v>
      </c>
      <c r="E65" s="52"/>
      <c r="F65" s="90">
        <v>16.071000000000002</v>
      </c>
      <c r="G65" s="98">
        <v>286.87</v>
      </c>
      <c r="H65" s="98">
        <v>2.39</v>
      </c>
      <c r="I65" s="99" t="s">
        <v>74</v>
      </c>
      <c r="N65" s="125" t="s">
        <v>295</v>
      </c>
      <c r="O65" s="125"/>
      <c r="P65" s="125"/>
      <c r="Q65" s="125"/>
      <c r="R65" s="125"/>
      <c r="S65" s="125"/>
      <c r="T65" s="125"/>
      <c r="AD65" s="2"/>
      <c r="AE65" s="49"/>
      <c r="AF65" s="48"/>
      <c r="AI65" s="15"/>
      <c r="AJ65" s="2"/>
      <c r="AM65" s="27"/>
      <c r="AN65" s="26"/>
      <c r="AO65" s="26"/>
      <c r="AP65" s="49"/>
      <c r="AQ65" s="64"/>
      <c r="AR65" s="48"/>
      <c r="AS65" s="20"/>
      <c r="AT65" s="2"/>
      <c r="AU65" s="20"/>
      <c r="AW65" s="22"/>
      <c r="AX65" s="22"/>
      <c r="AY65" s="24"/>
      <c r="AZ65" s="22"/>
      <c r="BA65" s="22"/>
      <c r="BB65" s="2"/>
      <c r="BD65" s="31"/>
      <c r="BE65" s="31"/>
      <c r="BF65" s="31"/>
      <c r="BG65" s="6"/>
      <c r="BI65" s="22"/>
      <c r="BJ65" s="35"/>
      <c r="BK65" s="24"/>
      <c r="BL65" s="22"/>
      <c r="BN65" s="9"/>
      <c r="BO65" s="37"/>
      <c r="BP65" s="28"/>
      <c r="BQ65" s="37"/>
      <c r="BR65" s="9"/>
      <c r="BS65" s="2"/>
      <c r="BT65" s="9"/>
      <c r="BU65" s="12"/>
      <c r="BV65" s="38"/>
      <c r="BW65" s="11"/>
      <c r="BX65" s="14"/>
      <c r="BY65" s="2"/>
      <c r="EE65" s="1" t="e">
        <f>#REF!</f>
        <v>#REF!</v>
      </c>
    </row>
    <row r="66" spans="1:156">
      <c r="A66" s="1">
        <f t="shared" si="1"/>
        <v>60</v>
      </c>
      <c r="B66" s="39" t="s">
        <v>154</v>
      </c>
      <c r="C66" s="137">
        <v>12.86</v>
      </c>
      <c r="D66" s="52">
        <v>39.72</v>
      </c>
      <c r="F66" s="39">
        <v>15.067</v>
      </c>
      <c r="G66" s="52">
        <v>268.94</v>
      </c>
      <c r="H66" s="52">
        <v>2.2400000000000002</v>
      </c>
      <c r="I66" s="115" t="s">
        <v>74</v>
      </c>
      <c r="K66" s="15" t="s">
        <v>204</v>
      </c>
      <c r="L66" s="1">
        <v>42</v>
      </c>
      <c r="N66" s="125" t="s">
        <v>296</v>
      </c>
      <c r="O66" s="125"/>
      <c r="P66" s="125"/>
      <c r="AD66" s="15"/>
      <c r="AE66" s="49"/>
      <c r="AF66" s="48"/>
      <c r="AI66" s="15"/>
      <c r="AJ66" s="2"/>
      <c r="AM66" s="27"/>
      <c r="AN66" s="26"/>
      <c r="AO66" s="26"/>
      <c r="AP66" s="49"/>
      <c r="AQ66" s="8"/>
      <c r="AR66" s="48"/>
      <c r="AS66" s="20"/>
      <c r="AT66" s="2"/>
      <c r="AU66" s="20"/>
      <c r="AW66" s="22"/>
      <c r="AX66" s="22"/>
      <c r="AY66" s="24"/>
      <c r="AZ66" s="22"/>
      <c r="BA66" s="22"/>
      <c r="BB66" s="2"/>
      <c r="BD66" s="31"/>
      <c r="BE66" s="31"/>
      <c r="BF66" s="31"/>
      <c r="BG66" s="6"/>
      <c r="BI66" s="22"/>
      <c r="BJ66" s="35"/>
      <c r="BK66" s="24"/>
      <c r="BL66" s="22"/>
      <c r="BN66" s="9"/>
      <c r="BO66" s="37"/>
      <c r="BP66" s="28"/>
      <c r="BQ66" s="37"/>
      <c r="BR66" s="9"/>
      <c r="BS66" s="2"/>
      <c r="BT66" s="9"/>
      <c r="BU66" s="12"/>
      <c r="BV66" s="38"/>
      <c r="BW66" s="11"/>
      <c r="BX66" s="14"/>
      <c r="BY66" s="2"/>
      <c r="EE66" s="1" t="e">
        <f>#REF!</f>
        <v>#REF!</v>
      </c>
    </row>
    <row r="67" spans="1:156">
      <c r="A67" s="1">
        <f t="shared" si="1"/>
        <v>61</v>
      </c>
      <c r="B67" s="39" t="s">
        <v>149</v>
      </c>
      <c r="C67" s="1">
        <v>11.641</v>
      </c>
      <c r="D67" s="52">
        <v>18.54</v>
      </c>
      <c r="F67" s="90">
        <v>12.670999999999999</v>
      </c>
      <c r="G67" s="52">
        <v>226.18</v>
      </c>
      <c r="H67" s="52">
        <v>1.88</v>
      </c>
      <c r="I67" s="115" t="s">
        <v>74</v>
      </c>
      <c r="M67" s="15" t="s">
        <v>298</v>
      </c>
      <c r="N67" s="125" t="s">
        <v>297</v>
      </c>
      <c r="O67" s="125"/>
      <c r="P67" s="125"/>
      <c r="Q67" s="125"/>
      <c r="AE67" s="49"/>
      <c r="AF67" s="48"/>
      <c r="AI67" s="15"/>
      <c r="AJ67" s="2"/>
      <c r="AM67" s="27"/>
      <c r="AN67" s="26"/>
      <c r="AO67" s="26"/>
      <c r="AP67" s="49"/>
      <c r="AQ67" s="64"/>
      <c r="AR67" s="48"/>
      <c r="AS67" s="20"/>
      <c r="AT67" s="2"/>
      <c r="AU67" s="20"/>
      <c r="AW67" s="22"/>
      <c r="AX67" s="22"/>
      <c r="AY67" s="24"/>
      <c r="AZ67" s="22"/>
      <c r="BA67" s="22"/>
      <c r="BB67" s="2"/>
      <c r="BD67" s="31"/>
      <c r="BE67" s="31"/>
      <c r="BF67" s="31"/>
      <c r="BG67" s="6"/>
      <c r="BI67" s="22"/>
      <c r="BJ67" s="35"/>
      <c r="BK67" s="24"/>
      <c r="BL67" s="22"/>
      <c r="BN67" s="9"/>
      <c r="BO67" s="37"/>
      <c r="BP67" s="28"/>
      <c r="BQ67" s="37"/>
      <c r="BR67" s="9"/>
      <c r="BS67" s="2"/>
      <c r="BT67" s="9"/>
      <c r="BU67" s="12"/>
      <c r="BV67" s="38"/>
      <c r="BW67" s="11"/>
      <c r="BX67" s="14"/>
      <c r="BY67" s="2"/>
      <c r="EE67" s="1" t="e">
        <f>#REF!</f>
        <v>#REF!</v>
      </c>
    </row>
    <row r="68" spans="1:156">
      <c r="A68" s="1">
        <f t="shared" si="1"/>
        <v>62</v>
      </c>
      <c r="B68" s="39" t="s">
        <v>168</v>
      </c>
      <c r="C68" s="39">
        <v>7.399</v>
      </c>
      <c r="D68" s="96" t="s">
        <v>499</v>
      </c>
      <c r="F68" s="39">
        <v>11.608000000000001</v>
      </c>
      <c r="G68" s="52">
        <v>207.2</v>
      </c>
      <c r="H68" s="52">
        <v>1.72</v>
      </c>
      <c r="I68" s="115" t="s">
        <v>74</v>
      </c>
      <c r="K68" s="15" t="s">
        <v>300</v>
      </c>
      <c r="M68" s="15" t="s">
        <v>500</v>
      </c>
      <c r="N68" s="125" t="s">
        <v>299</v>
      </c>
      <c r="O68" s="125"/>
      <c r="P68" s="125"/>
      <c r="Q68" s="125"/>
      <c r="R68" s="125"/>
      <c r="S68" s="136"/>
      <c r="T68" s="37"/>
      <c r="Z68" s="26"/>
      <c r="AA68" s="9"/>
      <c r="AB68" s="27"/>
      <c r="AC68" s="26"/>
      <c r="AD68" s="63"/>
      <c r="AE68" s="49"/>
      <c r="AF68" s="48"/>
      <c r="AI68" s="15"/>
      <c r="AJ68" s="2"/>
      <c r="AM68" s="27"/>
      <c r="AN68" s="26"/>
      <c r="AO68" s="26"/>
      <c r="AP68" s="49"/>
      <c r="AQ68" s="64"/>
      <c r="AR68" s="48"/>
      <c r="AS68" s="20"/>
      <c r="AT68" s="2"/>
      <c r="AU68" s="20"/>
      <c r="AW68" s="22"/>
      <c r="AX68" s="22"/>
      <c r="AY68" s="24"/>
      <c r="AZ68" s="22"/>
      <c r="BA68" s="9"/>
      <c r="BB68" s="2"/>
      <c r="BC68" s="2"/>
      <c r="BD68" s="31"/>
      <c r="BE68" s="31"/>
      <c r="BF68" s="31"/>
      <c r="BG68" s="5"/>
      <c r="BI68" s="22"/>
      <c r="BJ68" s="35"/>
      <c r="BK68" s="24"/>
      <c r="BL68" s="22"/>
      <c r="BM68" s="2"/>
      <c r="BN68" s="9"/>
      <c r="BO68" s="37"/>
      <c r="BP68" s="28"/>
      <c r="BQ68" s="37"/>
      <c r="BR68" s="9"/>
      <c r="BS68" s="2"/>
      <c r="BT68" s="9"/>
      <c r="BU68" s="12"/>
      <c r="BV68" s="38"/>
      <c r="BW68" s="11"/>
      <c r="BX68" s="14"/>
      <c r="BY68" s="2"/>
      <c r="EE68" s="1" t="e">
        <f>#REF!</f>
        <v>#REF!</v>
      </c>
    </row>
    <row r="69" spans="1:156">
      <c r="A69" s="1">
        <f t="shared" si="1"/>
        <v>63</v>
      </c>
      <c r="B69" s="12" t="s">
        <v>81</v>
      </c>
      <c r="C69" s="12">
        <v>12.571</v>
      </c>
      <c r="D69" s="98">
        <v>34.479999999999997</v>
      </c>
      <c r="E69" s="12"/>
      <c r="F69" s="12">
        <v>14.487</v>
      </c>
      <c r="G69" s="98">
        <v>258.58999999999997</v>
      </c>
      <c r="H69" s="52">
        <f>G69/120</f>
        <v>2.1549166666666664</v>
      </c>
      <c r="I69" s="113" t="s">
        <v>74</v>
      </c>
      <c r="K69" s="19" t="s">
        <v>204</v>
      </c>
      <c r="L69" s="1">
        <v>24</v>
      </c>
      <c r="N69" s="125" t="s">
        <v>447</v>
      </c>
      <c r="O69" s="125"/>
      <c r="P69" s="125"/>
      <c r="Q69" s="125"/>
      <c r="R69" s="125"/>
      <c r="S69" s="125"/>
      <c r="T69" s="125"/>
      <c r="U69" s="125"/>
      <c r="V69" s="125"/>
      <c r="W69" s="125"/>
      <c r="Z69" s="48"/>
      <c r="AA69" s="9"/>
      <c r="AB69" s="27"/>
      <c r="AC69" s="26"/>
      <c r="AD69" s="63"/>
      <c r="AE69" s="49"/>
      <c r="AF69" s="48"/>
      <c r="AI69" s="15"/>
      <c r="AJ69" s="2"/>
      <c r="AM69" s="27"/>
      <c r="AN69" s="26"/>
      <c r="AO69" s="26"/>
      <c r="AP69" s="49"/>
      <c r="AQ69" s="64"/>
      <c r="AR69" s="48"/>
      <c r="AS69" s="20"/>
      <c r="AT69" s="2"/>
      <c r="AU69" s="20"/>
      <c r="AW69" s="22"/>
      <c r="AX69" s="22"/>
      <c r="AY69" s="24"/>
      <c r="AZ69" s="22"/>
      <c r="BA69" s="9"/>
      <c r="BB69" s="2"/>
      <c r="BD69" s="31"/>
      <c r="BE69" s="31"/>
      <c r="BF69" s="31"/>
      <c r="BG69" s="6"/>
      <c r="BI69" s="22"/>
      <c r="BJ69" s="35"/>
      <c r="BK69" s="24"/>
      <c r="BL69" s="22"/>
      <c r="BN69" s="9"/>
      <c r="BO69" s="37"/>
      <c r="BP69" s="28"/>
      <c r="BQ69" s="37"/>
      <c r="BR69" s="9"/>
      <c r="BS69" s="2"/>
      <c r="BT69" s="9"/>
      <c r="BU69" s="12"/>
      <c r="BV69" s="38"/>
      <c r="BW69" s="11"/>
      <c r="BX69" s="14"/>
      <c r="BY69" s="2"/>
      <c r="EE69" s="1" t="e">
        <f>#REF!</f>
        <v>#REF!</v>
      </c>
    </row>
    <row r="70" spans="1:156">
      <c r="A70" s="1">
        <f t="shared" si="1"/>
        <v>64</v>
      </c>
      <c r="B70" s="15" t="s">
        <v>129</v>
      </c>
      <c r="C70" s="90">
        <v>12.667999999999999</v>
      </c>
      <c r="D70" s="52">
        <v>68.52</v>
      </c>
      <c r="E70" s="7"/>
      <c r="F70" s="72">
        <v>16.475000000000001</v>
      </c>
      <c r="G70" s="52">
        <v>294.07</v>
      </c>
      <c r="H70" s="52">
        <f>G70/120</f>
        <v>2.4505833333333333</v>
      </c>
      <c r="I70" s="99" t="s">
        <v>498</v>
      </c>
      <c r="K70" s="18" t="s">
        <v>287</v>
      </c>
      <c r="L70" s="1">
        <v>785</v>
      </c>
      <c r="N70" s="125" t="s">
        <v>448</v>
      </c>
      <c r="O70" s="125"/>
      <c r="P70" s="125"/>
      <c r="Q70" s="125"/>
      <c r="R70" s="125"/>
      <c r="S70" s="38"/>
      <c r="T70" s="37"/>
      <c r="Z70" s="48"/>
      <c r="AA70" s="9"/>
      <c r="AB70" s="27"/>
      <c r="AC70" s="26"/>
      <c r="AD70" s="63"/>
      <c r="AE70" s="49"/>
      <c r="AF70" s="48"/>
      <c r="AI70" s="15"/>
      <c r="AJ70" s="2"/>
      <c r="AM70" s="27"/>
      <c r="AN70" s="26"/>
      <c r="AO70" s="26"/>
      <c r="AP70" s="49"/>
      <c r="AQ70" s="64"/>
      <c r="AR70" s="48"/>
      <c r="AS70" s="20"/>
      <c r="AT70" s="2"/>
      <c r="AU70" s="20"/>
      <c r="AW70" s="22"/>
      <c r="AX70" s="22"/>
      <c r="AY70" s="24"/>
      <c r="AZ70" s="22"/>
      <c r="BA70" s="9"/>
      <c r="BB70" s="2"/>
      <c r="BD70" s="31"/>
      <c r="BE70" s="31"/>
      <c r="BF70" s="31"/>
      <c r="BG70" s="6"/>
      <c r="BI70" s="22"/>
      <c r="BJ70" s="35"/>
      <c r="BK70" s="24"/>
      <c r="BL70" s="22"/>
      <c r="BN70" s="9"/>
      <c r="BO70" s="37"/>
      <c r="BP70" s="28"/>
      <c r="BQ70" s="37"/>
      <c r="BR70" s="9"/>
      <c r="BS70" s="2"/>
      <c r="BT70" s="9"/>
      <c r="BU70" s="12"/>
      <c r="BV70" s="38"/>
      <c r="BW70" s="11"/>
      <c r="BX70" s="14"/>
      <c r="BY70" s="2"/>
      <c r="EE70" s="1" t="e">
        <f>#REF!</f>
        <v>#REF!</v>
      </c>
    </row>
    <row r="71" spans="1:156">
      <c r="A71" s="1">
        <f t="shared" si="1"/>
        <v>65</v>
      </c>
      <c r="B71" s="50" t="s">
        <v>132</v>
      </c>
      <c r="C71" s="50">
        <v>21.417000000000002</v>
      </c>
      <c r="D71" s="57">
        <v>39.380000000000003</v>
      </c>
      <c r="E71" s="57">
        <v>58.8</v>
      </c>
      <c r="F71" s="50">
        <v>23.931000000000001</v>
      </c>
      <c r="G71" s="57">
        <v>427.18</v>
      </c>
      <c r="H71" s="57">
        <v>3.56</v>
      </c>
      <c r="I71" s="15" t="s">
        <v>73</v>
      </c>
      <c r="M71" s="15" t="s">
        <v>304</v>
      </c>
      <c r="N71" s="125" t="s">
        <v>449</v>
      </c>
      <c r="O71" s="125"/>
      <c r="P71" s="125"/>
      <c r="Q71" s="125"/>
      <c r="R71" s="125"/>
      <c r="S71" s="142"/>
      <c r="T71" s="136"/>
      <c r="U71" s="125"/>
      <c r="Z71" s="48"/>
      <c r="AA71" s="9"/>
      <c r="AB71" s="27"/>
      <c r="AC71" s="26"/>
      <c r="AD71" s="63"/>
      <c r="AE71" s="49"/>
      <c r="AF71" s="48"/>
      <c r="AI71" s="15"/>
      <c r="AJ71" s="2"/>
      <c r="AM71" s="27"/>
      <c r="AN71" s="26"/>
      <c r="AO71" s="26"/>
      <c r="AP71" s="49"/>
      <c r="AQ71" s="64"/>
      <c r="AR71" s="48"/>
      <c r="AS71" s="20"/>
      <c r="AT71" s="2"/>
      <c r="AU71" s="20"/>
      <c r="AW71" s="22"/>
      <c r="AX71" s="22"/>
      <c r="AY71" s="24"/>
      <c r="AZ71" s="22"/>
      <c r="BA71" s="9"/>
      <c r="BB71" s="2"/>
      <c r="BD71" s="31"/>
      <c r="BE71" s="31"/>
      <c r="BF71" s="31"/>
      <c r="BG71" s="6"/>
      <c r="BI71" s="22"/>
      <c r="BJ71" s="35"/>
      <c r="BK71" s="24"/>
      <c r="BL71" s="22"/>
      <c r="BN71" s="9"/>
      <c r="BO71" s="37"/>
      <c r="BP71" s="28"/>
      <c r="BQ71" s="37"/>
      <c r="BR71" s="9"/>
      <c r="BS71" s="2"/>
      <c r="BT71" s="9"/>
      <c r="BU71" s="12"/>
      <c r="BV71" s="38"/>
      <c r="BW71" s="11"/>
      <c r="BX71" s="14"/>
      <c r="BY71" s="2"/>
      <c r="EE71" s="1" t="e">
        <f>#REF!</f>
        <v>#REF!</v>
      </c>
    </row>
    <row r="72" spans="1:156">
      <c r="A72" s="1">
        <f t="shared" si="1"/>
        <v>66</v>
      </c>
      <c r="B72" s="55" t="s">
        <v>15</v>
      </c>
      <c r="C72" s="76">
        <v>15.478999999999999</v>
      </c>
      <c r="D72" s="52">
        <v>25.83</v>
      </c>
      <c r="E72" s="52">
        <v>118.01</v>
      </c>
      <c r="F72" s="76">
        <v>17.57</v>
      </c>
      <c r="G72" s="52">
        <v>313.62</v>
      </c>
      <c r="H72" s="52">
        <f>G72/120</f>
        <v>2.6135000000000002</v>
      </c>
      <c r="I72" s="99" t="s">
        <v>74</v>
      </c>
      <c r="K72" s="18" t="s">
        <v>204</v>
      </c>
      <c r="L72" s="1">
        <v>63</v>
      </c>
      <c r="M72" s="15" t="s">
        <v>306</v>
      </c>
      <c r="N72" s="125" t="s">
        <v>305</v>
      </c>
      <c r="O72" s="125"/>
      <c r="S72" s="59"/>
      <c r="Z72" s="48"/>
      <c r="AA72" s="9"/>
      <c r="AB72" s="27"/>
      <c r="AC72" s="26"/>
      <c r="AD72" s="63"/>
      <c r="AE72" s="49"/>
      <c r="AF72" s="48"/>
      <c r="AI72" s="15"/>
      <c r="AJ72" s="2"/>
      <c r="AM72" s="27"/>
      <c r="AN72" s="26"/>
      <c r="AO72" s="26"/>
      <c r="AP72" s="49"/>
      <c r="AQ72" s="64"/>
      <c r="AR72" s="48"/>
      <c r="AT72" s="2"/>
      <c r="AU72" s="20"/>
      <c r="AW72" s="22"/>
      <c r="AX72" s="22"/>
      <c r="AY72" s="24"/>
      <c r="AZ72" s="22"/>
      <c r="BA72" s="9"/>
      <c r="BD72" s="31"/>
      <c r="BE72" s="31"/>
      <c r="BF72" s="31"/>
      <c r="BG72" s="6"/>
      <c r="BI72" s="22"/>
      <c r="BJ72" s="33"/>
      <c r="BK72" s="24"/>
      <c r="BL72" s="22"/>
      <c r="BN72" s="9"/>
      <c r="BO72" s="37"/>
      <c r="BP72" s="28"/>
      <c r="BQ72" s="37"/>
      <c r="BR72" s="9"/>
      <c r="BS72" s="2"/>
      <c r="BT72" s="9"/>
      <c r="BU72" s="12"/>
      <c r="BV72" s="38"/>
      <c r="BW72" s="11"/>
      <c r="BX72" s="14"/>
      <c r="BY72" s="2"/>
      <c r="EE72" s="1" t="e">
        <f>#REF!</f>
        <v>#REF!</v>
      </c>
      <c r="ES72" s="2">
        <v>-8229</v>
      </c>
    </row>
    <row r="73" spans="1:156">
      <c r="A73" s="1">
        <f t="shared" si="1"/>
        <v>67</v>
      </c>
      <c r="B73" s="122" t="s">
        <v>135</v>
      </c>
      <c r="C73" s="50">
        <v>20.655999999999999</v>
      </c>
      <c r="D73" s="50" t="s">
        <v>308</v>
      </c>
      <c r="E73" s="50"/>
      <c r="F73" s="50">
        <v>23.007999999999999</v>
      </c>
      <c r="G73" s="57">
        <v>410.7</v>
      </c>
      <c r="H73" s="110">
        <f>G73/120</f>
        <v>3.4224999999999999</v>
      </c>
      <c r="I73" s="115" t="s">
        <v>74</v>
      </c>
      <c r="K73" s="18" t="s">
        <v>204</v>
      </c>
      <c r="L73" s="86"/>
      <c r="M73" s="15" t="s">
        <v>292</v>
      </c>
      <c r="N73" s="138" t="s">
        <v>307</v>
      </c>
      <c r="O73" s="128"/>
      <c r="P73" s="128"/>
      <c r="Q73" s="141"/>
      <c r="R73" s="139"/>
      <c r="S73" s="142"/>
      <c r="T73" s="136"/>
      <c r="Z73" s="48"/>
      <c r="AA73" s="9"/>
      <c r="AB73" s="27"/>
      <c r="AC73" s="26"/>
      <c r="AD73" s="63"/>
      <c r="AE73" s="49"/>
      <c r="AF73" s="48"/>
      <c r="AI73" s="15"/>
      <c r="AJ73" s="2"/>
      <c r="AM73" s="27"/>
      <c r="AN73" s="26"/>
      <c r="AO73" s="26"/>
      <c r="AP73" s="49"/>
      <c r="AQ73" s="64"/>
      <c r="AR73" s="48"/>
      <c r="AS73" s="26"/>
      <c r="AT73" s="2"/>
      <c r="AU73" s="20"/>
      <c r="AW73" s="22"/>
      <c r="AX73" s="22"/>
      <c r="AY73" s="24"/>
      <c r="AZ73" s="22"/>
      <c r="BA73" s="9"/>
      <c r="BB73" s="2"/>
      <c r="BC73" s="2"/>
      <c r="BD73" s="31"/>
      <c r="BE73" s="31"/>
      <c r="BF73" s="31"/>
      <c r="BG73" s="5"/>
      <c r="BI73" s="22"/>
      <c r="BJ73" s="33"/>
      <c r="BK73" s="24"/>
      <c r="BL73" s="22"/>
      <c r="BM73" s="2"/>
      <c r="BN73" s="9"/>
      <c r="BO73" s="37"/>
      <c r="BP73" s="28"/>
      <c r="BQ73" s="37"/>
      <c r="BR73" s="9"/>
      <c r="BS73" s="2"/>
      <c r="BT73" s="9"/>
      <c r="BU73" s="12"/>
      <c r="BV73" s="38"/>
      <c r="BW73" s="11"/>
      <c r="BX73" s="14"/>
      <c r="BY73" s="2"/>
      <c r="EE73" s="1" t="e">
        <f>#REF!</f>
        <v>#REF!</v>
      </c>
      <c r="ES73" s="2">
        <f t="shared" ref="ES73:ES107" si="2">ROUND(ES72*1.015,0)</f>
        <v>-8352</v>
      </c>
    </row>
    <row r="74" spans="1:156">
      <c r="A74" s="1">
        <f t="shared" si="1"/>
        <v>68</v>
      </c>
      <c r="B74" s="39" t="s">
        <v>87</v>
      </c>
      <c r="C74" s="39">
        <v>13.004</v>
      </c>
      <c r="D74" s="98">
        <v>59.87</v>
      </c>
      <c r="E74" s="98"/>
      <c r="F74" s="137">
        <v>16.329999999999998</v>
      </c>
      <c r="G74" s="98">
        <v>291.49</v>
      </c>
      <c r="H74" s="98">
        <v>2.4300000000000002</v>
      </c>
      <c r="I74" s="10" t="str">
        <f>I18</f>
        <v>Ende Juni 2024</v>
      </c>
      <c r="K74" s="39" t="s">
        <v>210</v>
      </c>
      <c r="L74" s="12">
        <v>84</v>
      </c>
      <c r="M74" s="39" t="s">
        <v>309</v>
      </c>
      <c r="N74" s="125" t="s">
        <v>497</v>
      </c>
      <c r="O74" s="125"/>
      <c r="P74" s="125"/>
      <c r="Q74" s="125"/>
      <c r="R74" s="138"/>
      <c r="S74" s="142"/>
      <c r="T74" s="136"/>
      <c r="U74" s="125"/>
      <c r="AA74" s="9"/>
      <c r="AB74" s="27"/>
      <c r="AC74" s="26"/>
      <c r="AD74" s="63"/>
      <c r="AE74" s="49"/>
      <c r="AF74" s="48"/>
      <c r="AI74" s="15"/>
      <c r="AJ74" s="2"/>
      <c r="AM74" s="27"/>
      <c r="AN74" s="26"/>
      <c r="AO74" s="26"/>
      <c r="AP74" s="49"/>
      <c r="AQ74" s="64"/>
      <c r="AR74" s="48"/>
      <c r="AT74" s="2"/>
      <c r="AU74" s="20"/>
      <c r="AW74" s="22"/>
      <c r="AX74" s="22"/>
      <c r="AY74" s="24"/>
      <c r="AZ74" s="22"/>
      <c r="BA74" s="9"/>
      <c r="BD74" s="31"/>
      <c r="BE74" s="31"/>
      <c r="BF74" s="31"/>
      <c r="BG74" s="6"/>
      <c r="BI74" s="22"/>
      <c r="BJ74" s="33"/>
      <c r="BK74" s="24"/>
      <c r="BL74" s="22"/>
      <c r="BN74" s="9"/>
      <c r="BO74" s="37"/>
      <c r="BP74" s="28"/>
      <c r="BQ74" s="37"/>
      <c r="BR74" s="9"/>
      <c r="BS74" s="2"/>
      <c r="BT74" s="9"/>
      <c r="BU74" s="12"/>
      <c r="BV74" s="38"/>
      <c r="BW74" s="11"/>
      <c r="BX74" s="14"/>
      <c r="BY74" s="2"/>
      <c r="EE74" s="1" t="e">
        <f>#REF!</f>
        <v>#REF!</v>
      </c>
      <c r="ES74" s="2">
        <f t="shared" si="2"/>
        <v>-8477</v>
      </c>
    </row>
    <row r="75" spans="1:156">
      <c r="A75" s="1">
        <f t="shared" si="1"/>
        <v>69</v>
      </c>
      <c r="B75" s="12" t="s">
        <v>147</v>
      </c>
      <c r="C75" s="90">
        <v>13.151999999999999</v>
      </c>
      <c r="D75" s="98">
        <v>74.75</v>
      </c>
      <c r="E75" s="98">
        <v>113.5</v>
      </c>
      <c r="F75" s="12">
        <v>17.934999999999999</v>
      </c>
      <c r="G75" s="98">
        <v>320.14999999999998</v>
      </c>
      <c r="H75" s="98">
        <v>2.67</v>
      </c>
      <c r="I75" s="99" t="s">
        <v>74</v>
      </c>
      <c r="K75" s="18" t="s">
        <v>204</v>
      </c>
      <c r="L75" s="1">
        <v>63</v>
      </c>
      <c r="N75" s="125" t="s">
        <v>310</v>
      </c>
      <c r="O75" s="125"/>
      <c r="P75" s="125"/>
      <c r="Q75" s="125"/>
      <c r="R75" s="125"/>
      <c r="S75" s="142"/>
      <c r="T75" s="136"/>
      <c r="U75" s="125"/>
      <c r="V75" s="125"/>
      <c r="Z75" s="48"/>
      <c r="AA75" s="9"/>
      <c r="AB75" s="27"/>
      <c r="AC75" s="26"/>
      <c r="AD75" s="63"/>
      <c r="AE75" s="49"/>
      <c r="AF75" s="48"/>
      <c r="AI75" s="15"/>
      <c r="AJ75" s="2"/>
      <c r="AM75" s="27"/>
      <c r="AN75" s="26"/>
      <c r="AO75" s="26"/>
      <c r="AP75" s="49"/>
      <c r="AQ75" s="64"/>
      <c r="AR75" s="48"/>
      <c r="AS75" s="13"/>
      <c r="AT75" s="2"/>
      <c r="AU75" s="20"/>
      <c r="AW75" s="22"/>
      <c r="AX75" s="22"/>
      <c r="AY75" s="24"/>
      <c r="AZ75" s="22"/>
      <c r="BA75" s="9"/>
      <c r="BD75" s="31"/>
      <c r="BE75" s="31"/>
      <c r="BF75" s="31"/>
      <c r="BG75" s="6"/>
      <c r="BI75" s="22"/>
      <c r="BJ75" s="33"/>
      <c r="BK75" s="24"/>
      <c r="BL75" s="22"/>
      <c r="BN75" s="9"/>
      <c r="BO75" s="37"/>
      <c r="BP75" s="28"/>
      <c r="BQ75" s="37"/>
      <c r="BR75" s="9"/>
      <c r="BS75" s="2"/>
      <c r="BT75" s="9"/>
      <c r="BU75" s="12"/>
      <c r="BV75" s="38"/>
      <c r="BW75" s="11"/>
      <c r="BX75" s="14"/>
      <c r="BY75" s="2"/>
      <c r="EE75" s="1" t="e">
        <f>#REF!</f>
        <v>#REF!</v>
      </c>
      <c r="ES75" s="2">
        <f t="shared" si="2"/>
        <v>-8604</v>
      </c>
    </row>
    <row r="76" spans="1:156">
      <c r="A76" s="1">
        <f t="shared" si="1"/>
        <v>70</v>
      </c>
      <c r="B76" s="12" t="s">
        <v>145</v>
      </c>
      <c r="C76" s="75">
        <v>15.56</v>
      </c>
      <c r="D76" s="117"/>
      <c r="F76" s="90">
        <v>15.56</v>
      </c>
      <c r="G76" s="98">
        <v>277.75</v>
      </c>
      <c r="H76" s="120">
        <f>G76/120</f>
        <v>2.3145833333333332</v>
      </c>
      <c r="I76" s="99" t="s">
        <v>74</v>
      </c>
      <c r="K76" s="18" t="s">
        <v>204</v>
      </c>
      <c r="L76" s="18">
        <v>145</v>
      </c>
      <c r="N76" s="125" t="s">
        <v>311</v>
      </c>
      <c r="O76" s="125"/>
      <c r="P76" s="125"/>
      <c r="Q76" s="125"/>
      <c r="S76" s="38"/>
      <c r="T76" s="37"/>
      <c r="Z76" s="48"/>
      <c r="AA76" s="9"/>
      <c r="AB76" s="27"/>
      <c r="AC76" s="26"/>
      <c r="AD76" s="63"/>
      <c r="AE76" s="49"/>
      <c r="AF76" s="48"/>
      <c r="AI76" s="15"/>
      <c r="AJ76" s="2"/>
      <c r="AM76" s="27"/>
      <c r="AN76" s="26"/>
      <c r="AO76" s="26"/>
      <c r="AP76" s="49"/>
      <c r="AQ76" s="64"/>
      <c r="AR76" s="48"/>
      <c r="AT76" s="2"/>
      <c r="AU76" s="20"/>
      <c r="AW76" s="22"/>
      <c r="AX76" s="22"/>
      <c r="AY76" s="24"/>
      <c r="AZ76" s="22"/>
      <c r="BA76" s="9"/>
      <c r="BD76" s="31"/>
      <c r="BE76" s="31"/>
      <c r="BF76" s="31"/>
      <c r="BG76" s="6"/>
      <c r="BI76" s="22"/>
      <c r="BJ76" s="33"/>
      <c r="BK76" s="24"/>
      <c r="BL76" s="22"/>
      <c r="BN76" s="9"/>
      <c r="BO76" s="37"/>
      <c r="BP76" s="28"/>
      <c r="BQ76" s="37"/>
      <c r="BR76" s="9"/>
      <c r="BS76" s="2"/>
      <c r="BT76" s="9"/>
      <c r="BU76" s="12"/>
      <c r="BV76" s="38"/>
      <c r="BW76" s="11"/>
      <c r="BX76" s="14"/>
      <c r="BY76" s="2"/>
      <c r="CB76" s="2"/>
      <c r="CC76" s="2"/>
      <c r="CD76" s="2"/>
      <c r="CF76" s="2"/>
      <c r="CG76" s="2"/>
      <c r="EE76" s="1" t="e">
        <f>#REF!</f>
        <v>#REF!</v>
      </c>
      <c r="ES76" s="2">
        <f t="shared" si="2"/>
        <v>-8733</v>
      </c>
    </row>
    <row r="77" spans="1:156">
      <c r="A77" s="1">
        <f t="shared" si="1"/>
        <v>71</v>
      </c>
      <c r="B77" s="106" t="s">
        <v>496</v>
      </c>
      <c r="C77" s="32">
        <v>7.4409999999999998</v>
      </c>
      <c r="D77" s="52">
        <v>32.549999999999997</v>
      </c>
      <c r="E77" s="52">
        <v>125.16</v>
      </c>
      <c r="F77" s="106">
        <v>9.9939999999999998</v>
      </c>
      <c r="G77" s="58">
        <v>177.51</v>
      </c>
      <c r="H77" s="58">
        <v>1.48</v>
      </c>
      <c r="I77" s="115" t="s">
        <v>313</v>
      </c>
      <c r="K77" s="18" t="s">
        <v>300</v>
      </c>
      <c r="N77" s="125" t="s">
        <v>312</v>
      </c>
      <c r="O77" s="125"/>
      <c r="P77" s="125"/>
      <c r="Q77" s="125"/>
      <c r="R77" s="126"/>
      <c r="S77" s="38"/>
      <c r="T77" s="37"/>
      <c r="Z77" s="48"/>
      <c r="AA77" s="9"/>
      <c r="AB77" s="27"/>
      <c r="AC77" s="26"/>
      <c r="AD77" s="63"/>
      <c r="AE77" s="49"/>
      <c r="AF77" s="48"/>
      <c r="AI77" s="15"/>
      <c r="AJ77" s="2"/>
      <c r="AM77" s="27"/>
      <c r="AN77" s="26"/>
      <c r="AO77" s="26"/>
      <c r="AP77" s="49"/>
      <c r="AQ77" s="64"/>
      <c r="AR77" s="48"/>
      <c r="AT77" s="2"/>
      <c r="AU77" s="20"/>
      <c r="AW77" s="22"/>
      <c r="AX77" s="22"/>
      <c r="AY77" s="24"/>
      <c r="AZ77" s="22"/>
      <c r="BA77" s="9"/>
      <c r="BD77" s="31"/>
      <c r="BE77" s="31"/>
      <c r="BF77" s="31"/>
      <c r="BG77" s="6"/>
      <c r="BI77" s="22"/>
      <c r="BJ77" s="33"/>
      <c r="BK77" s="24"/>
      <c r="BL77" s="22"/>
      <c r="BN77" s="9"/>
      <c r="BO77" s="37"/>
      <c r="BP77" s="28"/>
      <c r="BQ77" s="37"/>
      <c r="BR77" s="9"/>
      <c r="BS77" s="2"/>
      <c r="BT77" s="9"/>
      <c r="BU77" s="12"/>
      <c r="BV77" s="38"/>
      <c r="BW77" s="11"/>
      <c r="BX77" s="14"/>
      <c r="BY77" s="2"/>
      <c r="EE77" s="1" t="e">
        <f>#REF!</f>
        <v>#REF!</v>
      </c>
      <c r="ES77" s="2">
        <f t="shared" si="2"/>
        <v>-8864</v>
      </c>
      <c r="EZ77" s="1">
        <f t="shared" ref="EZ77:EZ107" si="3">ES77</f>
        <v>-8864</v>
      </c>
    </row>
    <row r="78" spans="1:156">
      <c r="A78" s="1">
        <f t="shared" si="1"/>
        <v>72</v>
      </c>
      <c r="B78" s="37" t="s">
        <v>64</v>
      </c>
      <c r="C78" s="88">
        <v>18.677</v>
      </c>
      <c r="D78" s="57">
        <v>61.53</v>
      </c>
      <c r="F78" s="88">
        <v>22.094999999999999</v>
      </c>
      <c r="G78" s="57">
        <v>394.4</v>
      </c>
      <c r="H78" s="57">
        <f>G78/120</f>
        <v>3.2866666666666666</v>
      </c>
      <c r="I78" s="99" t="s">
        <v>74</v>
      </c>
      <c r="K78" s="19"/>
      <c r="M78" s="15" t="s">
        <v>309</v>
      </c>
      <c r="N78" s="125" t="s">
        <v>314</v>
      </c>
      <c r="O78" s="125"/>
      <c r="P78" s="125"/>
      <c r="Q78" s="125"/>
      <c r="R78" s="126"/>
      <c r="S78" s="38"/>
      <c r="T78" s="37"/>
      <c r="Z78" s="48"/>
      <c r="AA78" s="9"/>
      <c r="AB78" s="27"/>
      <c r="AC78" s="26"/>
      <c r="AD78" s="63"/>
      <c r="AE78" s="49"/>
      <c r="AF78" s="48"/>
      <c r="AI78" s="15"/>
      <c r="AJ78" s="2"/>
      <c r="AM78" s="27"/>
      <c r="AN78" s="26"/>
      <c r="AO78" s="26"/>
      <c r="AP78" s="49"/>
      <c r="AQ78" s="64"/>
      <c r="AR78" s="48"/>
      <c r="AT78" s="2"/>
      <c r="AU78" s="20"/>
      <c r="AW78" s="22"/>
      <c r="AX78" s="22"/>
      <c r="AY78" s="24"/>
      <c r="AZ78" s="22"/>
      <c r="BA78" s="9"/>
      <c r="BB78" s="7"/>
      <c r="BD78" s="31"/>
      <c r="BE78" s="31"/>
      <c r="BF78" s="31"/>
      <c r="BG78" s="6"/>
      <c r="BI78" s="22"/>
      <c r="BJ78" s="33"/>
      <c r="BK78" s="24"/>
      <c r="BL78" s="22"/>
      <c r="BN78" s="9"/>
      <c r="BO78" s="37"/>
      <c r="BP78" s="28"/>
      <c r="BQ78" s="37"/>
      <c r="BR78" s="9"/>
      <c r="BS78" s="2"/>
      <c r="BT78" s="9"/>
      <c r="BU78" s="12"/>
      <c r="BV78" s="38"/>
      <c r="BW78" s="11"/>
      <c r="BX78" s="14"/>
      <c r="BY78" s="2"/>
      <c r="CB78" s="7"/>
      <c r="CC78" s="7"/>
      <c r="CD78" s="7"/>
      <c r="CF78" s="7"/>
      <c r="CG78" s="7"/>
      <c r="EE78" s="1" t="e">
        <f>#REF!</f>
        <v>#REF!</v>
      </c>
      <c r="ES78" s="2">
        <f t="shared" si="2"/>
        <v>-8997</v>
      </c>
      <c r="EZ78" s="1">
        <f t="shared" si="3"/>
        <v>-8997</v>
      </c>
    </row>
    <row r="79" spans="1:156">
      <c r="A79" s="1">
        <f t="shared" ref="A79:A130" si="4">A78+1</f>
        <v>73</v>
      </c>
      <c r="B79" s="15" t="s">
        <v>138</v>
      </c>
      <c r="C79" s="1">
        <v>7.8659999999999997</v>
      </c>
      <c r="D79" s="52">
        <v>75.45</v>
      </c>
      <c r="F79" s="1">
        <v>12.058</v>
      </c>
      <c r="G79" s="52">
        <v>215.23</v>
      </c>
      <c r="H79" s="107">
        <f>G79/120</f>
        <v>1.7935833333333333</v>
      </c>
      <c r="I79" s="15" t="s">
        <v>315</v>
      </c>
      <c r="K79" s="15" t="s">
        <v>204</v>
      </c>
      <c r="L79" s="1">
        <v>401</v>
      </c>
      <c r="N79" s="125" t="s">
        <v>450</v>
      </c>
      <c r="O79" s="125"/>
      <c r="P79" s="125"/>
      <c r="Q79" s="125"/>
      <c r="R79" s="126"/>
      <c r="S79" s="136"/>
      <c r="T79" s="136"/>
      <c r="U79" s="125"/>
      <c r="Z79" s="48"/>
      <c r="AA79" s="9"/>
      <c r="AB79" s="27"/>
      <c r="AC79" s="26"/>
      <c r="AD79" s="63"/>
      <c r="AE79" s="49"/>
      <c r="AF79" s="48"/>
      <c r="AI79" s="15"/>
      <c r="AJ79" s="2"/>
      <c r="AM79" s="27"/>
      <c r="AN79" s="26"/>
      <c r="AO79" s="26"/>
      <c r="AP79" s="49"/>
      <c r="AQ79" s="64"/>
      <c r="AR79" s="48"/>
      <c r="AT79" s="2"/>
      <c r="AU79" s="2"/>
      <c r="AV79" s="2"/>
      <c r="AW79" s="24"/>
      <c r="AX79" s="24"/>
      <c r="AY79" s="22"/>
      <c r="AZ79" s="24"/>
      <c r="BA79" s="28"/>
      <c r="BB79" s="3"/>
      <c r="BC79" s="2"/>
      <c r="BD79" s="30"/>
      <c r="BE79" s="30"/>
      <c r="BF79" s="30"/>
      <c r="BG79" s="5"/>
      <c r="BH79" s="2"/>
      <c r="BI79" s="34"/>
      <c r="BJ79" s="5"/>
      <c r="BL79" s="28"/>
      <c r="BM79" s="2"/>
      <c r="BN79" s="28"/>
      <c r="BO79" s="2"/>
      <c r="BP79" s="2"/>
      <c r="BQ79" s="28"/>
      <c r="BR79" s="28"/>
      <c r="BS79" s="2"/>
      <c r="BW79" s="2"/>
      <c r="BY79" s="2"/>
      <c r="EE79" s="1" t="e">
        <f>#REF!</f>
        <v>#REF!</v>
      </c>
      <c r="ES79" s="2">
        <f t="shared" si="2"/>
        <v>-9132</v>
      </c>
      <c r="EZ79" s="1">
        <f t="shared" si="3"/>
        <v>-9132</v>
      </c>
    </row>
    <row r="80" spans="1:156">
      <c r="A80" s="1">
        <f t="shared" si="4"/>
        <v>74</v>
      </c>
      <c r="B80" s="94" t="s">
        <v>38</v>
      </c>
      <c r="C80" s="91">
        <v>8.7029999999999994</v>
      </c>
      <c r="D80" s="98" t="s">
        <v>327</v>
      </c>
      <c r="E80" s="7"/>
      <c r="F80" s="72">
        <v>16.965</v>
      </c>
      <c r="G80" s="52">
        <v>303.82</v>
      </c>
      <c r="H80" s="52">
        <f>G80/120</f>
        <v>2.5318333333333332</v>
      </c>
      <c r="I80" s="99" t="s">
        <v>74</v>
      </c>
      <c r="K80" s="15" t="s">
        <v>287</v>
      </c>
      <c r="L80" s="114">
        <v>1800</v>
      </c>
      <c r="N80" s="125" t="s">
        <v>326</v>
      </c>
      <c r="O80" s="125"/>
      <c r="P80" s="125"/>
      <c r="Q80" s="125"/>
      <c r="R80" s="85"/>
      <c r="S80" s="38"/>
      <c r="T80" s="37"/>
      <c r="Z80" s="48"/>
      <c r="AA80" s="9"/>
      <c r="AB80" s="27"/>
      <c r="AC80" s="26"/>
      <c r="AD80" s="63"/>
      <c r="AE80" s="49"/>
      <c r="AF80" s="48"/>
      <c r="AI80" s="15"/>
      <c r="AJ80" s="2"/>
      <c r="AM80" s="27"/>
      <c r="AN80" s="26"/>
      <c r="AO80" s="26"/>
      <c r="AP80" s="49"/>
      <c r="AQ80" s="64"/>
      <c r="AR80" s="48"/>
      <c r="AT80" s="2"/>
      <c r="AW80" s="24"/>
      <c r="AX80" s="24"/>
      <c r="AY80" s="22"/>
      <c r="AZ80" s="24"/>
      <c r="BA80" s="28"/>
      <c r="BD80" s="30"/>
      <c r="BE80" s="30"/>
      <c r="BF80" s="30"/>
      <c r="BG80" s="6"/>
      <c r="BI80" s="34"/>
      <c r="BJ80" s="6"/>
      <c r="BL80" s="28"/>
      <c r="BN80" s="28"/>
      <c r="BQ80" s="28"/>
      <c r="BR80" s="28"/>
      <c r="BS80" s="2"/>
      <c r="BW80" s="2"/>
      <c r="BX80" s="13"/>
      <c r="BY80" s="2"/>
      <c r="EE80" s="1" t="e">
        <f>#REF!</f>
        <v>#REF!</v>
      </c>
      <c r="ES80" s="2">
        <f t="shared" si="2"/>
        <v>-9269</v>
      </c>
      <c r="EZ80" s="1">
        <f t="shared" si="3"/>
        <v>-9269</v>
      </c>
    </row>
    <row r="81" spans="1:156">
      <c r="A81" s="1">
        <f t="shared" si="4"/>
        <v>75</v>
      </c>
      <c r="B81" s="124" t="s">
        <v>39</v>
      </c>
      <c r="C81" s="83">
        <v>8.9260000000000002</v>
      </c>
      <c r="D81" s="98">
        <v>15.66</v>
      </c>
      <c r="E81" s="52">
        <v>42.57</v>
      </c>
      <c r="F81" s="83">
        <v>10.032999999999999</v>
      </c>
      <c r="G81" s="58">
        <v>179.08</v>
      </c>
      <c r="H81" s="58">
        <f>G81/120</f>
        <v>1.4923333333333335</v>
      </c>
      <c r="I81" s="99" t="s">
        <v>74</v>
      </c>
      <c r="K81" s="19" t="s">
        <v>237</v>
      </c>
      <c r="L81" s="18">
        <v>129</v>
      </c>
      <c r="N81" s="125" t="s">
        <v>316</v>
      </c>
      <c r="O81" s="125"/>
      <c r="P81" s="125"/>
      <c r="Q81" s="125"/>
      <c r="Z81" s="48"/>
      <c r="AA81" s="9"/>
      <c r="AB81" s="27"/>
      <c r="AC81" s="26"/>
      <c r="AD81" s="63"/>
      <c r="AE81" s="49"/>
      <c r="AF81" s="48"/>
      <c r="AI81" s="15"/>
      <c r="AJ81" s="2"/>
      <c r="AM81" s="27"/>
      <c r="AN81" s="26"/>
      <c r="AO81" s="26"/>
      <c r="AP81" s="49"/>
      <c r="AQ81" s="64"/>
      <c r="AR81" s="48"/>
      <c r="AT81" s="2"/>
      <c r="AV81" s="13"/>
      <c r="AW81" s="24"/>
      <c r="AX81" s="24"/>
      <c r="AY81" s="22"/>
      <c r="AZ81" s="24"/>
      <c r="BA81" s="28"/>
      <c r="BD81" s="30"/>
      <c r="BE81" s="30"/>
      <c r="BF81" s="30"/>
      <c r="BG81" s="6"/>
      <c r="BI81" s="34"/>
      <c r="BJ81" s="6"/>
      <c r="BK81" s="2"/>
      <c r="BL81" s="28"/>
      <c r="BN81" s="28"/>
      <c r="BQ81" s="28"/>
      <c r="BR81" s="28"/>
      <c r="BS81" s="2"/>
      <c r="BW81" s="12"/>
      <c r="BX81" s="4"/>
      <c r="BY81" s="2"/>
      <c r="EE81" s="1" t="e">
        <f>#REF!</f>
        <v>#REF!</v>
      </c>
      <c r="ES81" s="2">
        <f t="shared" si="2"/>
        <v>-9408</v>
      </c>
      <c r="EZ81" s="1">
        <f t="shared" si="3"/>
        <v>-9408</v>
      </c>
    </row>
    <row r="82" spans="1:156">
      <c r="A82" s="1">
        <f t="shared" si="4"/>
        <v>76</v>
      </c>
      <c r="B82" s="106" t="s">
        <v>150</v>
      </c>
      <c r="C82" s="92">
        <v>8.7899999999999991</v>
      </c>
      <c r="D82" s="58">
        <v>16.8</v>
      </c>
      <c r="E82" s="32"/>
      <c r="F82" s="92">
        <v>9.7230000000000008</v>
      </c>
      <c r="G82" s="58">
        <v>173.56</v>
      </c>
      <c r="H82" s="58">
        <v>1.45</v>
      </c>
      <c r="I82" s="12" t="s">
        <v>74</v>
      </c>
      <c r="K82" s="19" t="s">
        <v>237</v>
      </c>
      <c r="L82" s="18">
        <v>95</v>
      </c>
      <c r="N82" s="138" t="s">
        <v>329</v>
      </c>
      <c r="O82" s="138"/>
      <c r="P82" s="138"/>
      <c r="AA82" s="9"/>
      <c r="AB82" s="27"/>
      <c r="AC82" s="26"/>
      <c r="AD82" s="63"/>
      <c r="AE82" s="49"/>
      <c r="AF82" s="48"/>
      <c r="AI82" s="15"/>
      <c r="AJ82" s="2"/>
      <c r="AM82" s="8"/>
      <c r="AN82" s="26"/>
      <c r="AO82" s="26"/>
      <c r="AP82" s="49"/>
      <c r="AQ82" s="8"/>
      <c r="AR82" s="48"/>
      <c r="AS82" s="38"/>
      <c r="AT82" s="2"/>
      <c r="AW82" s="24"/>
      <c r="AX82" s="24"/>
      <c r="AY82" s="22"/>
      <c r="AZ82" s="24"/>
      <c r="BA82" s="28"/>
      <c r="BD82" s="30"/>
      <c r="BE82" s="30"/>
      <c r="BF82" s="30"/>
      <c r="BG82" s="6"/>
      <c r="BI82" s="34"/>
      <c r="BJ82" s="6"/>
      <c r="BL82" s="28"/>
      <c r="BN82" s="28"/>
      <c r="BQ82" s="28"/>
      <c r="BR82" s="28"/>
      <c r="BS82" s="2"/>
      <c r="BW82" s="2"/>
      <c r="BX82" s="16"/>
      <c r="BY82" s="2"/>
      <c r="EE82" s="1" t="e">
        <f>#REF!</f>
        <v>#REF!</v>
      </c>
      <c r="ES82" s="2">
        <f t="shared" si="2"/>
        <v>-9549</v>
      </c>
      <c r="EZ82" s="1">
        <f t="shared" si="3"/>
        <v>-9549</v>
      </c>
    </row>
    <row r="83" spans="1:156">
      <c r="A83" s="1">
        <f t="shared" si="4"/>
        <v>77</v>
      </c>
      <c r="B83" s="12" t="s">
        <v>480</v>
      </c>
      <c r="C83" s="76">
        <v>17.073</v>
      </c>
      <c r="D83" s="98">
        <v>46.74</v>
      </c>
      <c r="E83" s="98">
        <v>86.24</v>
      </c>
      <c r="F83" s="76">
        <v>20.149000000000001</v>
      </c>
      <c r="G83" s="98">
        <v>359.66</v>
      </c>
      <c r="H83" s="98">
        <f>G83/120</f>
        <v>2.9971666666666668</v>
      </c>
      <c r="I83" s="144" t="s">
        <v>101</v>
      </c>
      <c r="K83" s="19" t="s">
        <v>204</v>
      </c>
      <c r="L83" s="18">
        <v>112</v>
      </c>
      <c r="M83" s="15" t="s">
        <v>319</v>
      </c>
      <c r="N83" s="125" t="s">
        <v>317</v>
      </c>
      <c r="O83" s="125"/>
      <c r="P83" s="125"/>
      <c r="Q83" s="125"/>
      <c r="R83" s="85"/>
      <c r="S83" s="38"/>
      <c r="T83" s="37"/>
      <c r="Z83" s="48"/>
      <c r="AA83" s="9"/>
      <c r="AB83" s="27"/>
      <c r="AC83" s="26"/>
      <c r="AD83" s="63"/>
      <c r="AE83" s="49"/>
      <c r="AF83" s="48"/>
      <c r="AI83" s="15"/>
      <c r="AJ83" s="2"/>
      <c r="AM83" s="27"/>
      <c r="AN83" s="26"/>
      <c r="AO83" s="26"/>
      <c r="AP83" s="49"/>
      <c r="AQ83" s="64"/>
      <c r="AR83" s="48"/>
      <c r="AS83" s="38"/>
      <c r="AT83" s="2"/>
      <c r="AW83" s="24"/>
      <c r="AX83" s="24"/>
      <c r="AY83" s="22"/>
      <c r="AZ83" s="24"/>
      <c r="BA83" s="28"/>
      <c r="BD83" s="30"/>
      <c r="BE83" s="30"/>
      <c r="BF83" s="30"/>
      <c r="BG83" s="6"/>
      <c r="BI83" s="34"/>
      <c r="BJ83" s="6"/>
      <c r="BL83" s="28"/>
      <c r="BN83" s="28"/>
      <c r="BQ83" s="28"/>
      <c r="BR83" s="28"/>
      <c r="BS83" s="2"/>
      <c r="BW83" s="2"/>
      <c r="BY83" s="2"/>
      <c r="CO83" s="2"/>
      <c r="EE83" s="1" t="e">
        <f>#REF!</f>
        <v>#REF!</v>
      </c>
      <c r="ES83" s="2">
        <f t="shared" si="2"/>
        <v>-9692</v>
      </c>
      <c r="EZ83" s="1">
        <f t="shared" si="3"/>
        <v>-9692</v>
      </c>
    </row>
    <row r="84" spans="1:156">
      <c r="A84" s="1">
        <f t="shared" si="4"/>
        <v>78</v>
      </c>
      <c r="B84" s="39" t="s">
        <v>190</v>
      </c>
      <c r="C84" s="39">
        <v>10.286</v>
      </c>
      <c r="D84" s="52">
        <v>43.36</v>
      </c>
      <c r="F84" s="39">
        <v>12.695</v>
      </c>
      <c r="G84" s="52">
        <v>226.6</v>
      </c>
      <c r="H84" s="52">
        <v>1.89</v>
      </c>
      <c r="I84" s="15" t="s">
        <v>97</v>
      </c>
      <c r="K84" s="15" t="s">
        <v>204</v>
      </c>
      <c r="L84" s="1">
        <v>892</v>
      </c>
      <c r="N84" s="125" t="s">
        <v>451</v>
      </c>
      <c r="O84" s="125"/>
      <c r="P84" s="125"/>
      <c r="Q84" s="125"/>
      <c r="R84" s="125"/>
      <c r="S84" s="125"/>
      <c r="Z84" s="48"/>
      <c r="AA84" s="9"/>
      <c r="AB84" s="27"/>
      <c r="AC84" s="26"/>
      <c r="AD84" s="63"/>
      <c r="AE84" s="49"/>
      <c r="AF84" s="48"/>
      <c r="AI84" s="15"/>
      <c r="AJ84" s="2"/>
      <c r="AM84" s="27"/>
      <c r="AN84" s="26"/>
      <c r="AO84" s="26"/>
      <c r="AP84" s="49"/>
      <c r="AQ84" s="64"/>
      <c r="AR84" s="48"/>
      <c r="AT84" s="2"/>
      <c r="AU84" s="2"/>
      <c r="AV84" s="13"/>
      <c r="AW84" s="24"/>
      <c r="AX84" s="24"/>
      <c r="AY84" s="22"/>
      <c r="AZ84" s="24"/>
      <c r="BA84" s="28"/>
      <c r="BB84" s="2"/>
      <c r="BC84" s="2"/>
      <c r="BD84" s="30"/>
      <c r="BE84" s="30"/>
      <c r="BF84" s="30"/>
      <c r="BG84" s="5"/>
      <c r="BH84" s="2"/>
      <c r="BI84" s="34"/>
      <c r="BJ84" s="5"/>
      <c r="BL84" s="28"/>
      <c r="BM84" s="2"/>
      <c r="BN84" s="28"/>
      <c r="BO84" s="2"/>
      <c r="BP84" s="2"/>
      <c r="BQ84" s="28"/>
      <c r="BR84" s="28"/>
      <c r="BS84" s="2"/>
      <c r="BV84" s="2"/>
      <c r="BW84" s="2"/>
      <c r="BX84" s="16"/>
      <c r="BY84" s="2"/>
      <c r="EE84" s="1" t="e">
        <f>#REF!</f>
        <v>#REF!</v>
      </c>
      <c r="ES84" s="2">
        <f t="shared" si="2"/>
        <v>-9837</v>
      </c>
      <c r="EZ84" s="1">
        <f t="shared" si="3"/>
        <v>-9837</v>
      </c>
    </row>
    <row r="85" spans="1:156">
      <c r="A85" s="1">
        <f t="shared" si="4"/>
        <v>79</v>
      </c>
      <c r="B85" s="2" t="s">
        <v>484</v>
      </c>
      <c r="C85" s="77">
        <v>16.917999999999999</v>
      </c>
      <c r="D85" s="51">
        <v>40.619999999999997</v>
      </c>
      <c r="E85" s="8"/>
      <c r="F85" s="78">
        <v>19.175000000000001</v>
      </c>
      <c r="G85" s="51">
        <v>342.27</v>
      </c>
      <c r="H85" s="51">
        <f>G85/120</f>
        <v>2.8522499999999997</v>
      </c>
      <c r="I85" s="119" t="s">
        <v>73</v>
      </c>
      <c r="M85" s="15" t="s">
        <v>321</v>
      </c>
      <c r="N85" s="125" t="s">
        <v>301</v>
      </c>
      <c r="O85" s="125"/>
      <c r="P85" s="125"/>
      <c r="Q85" s="125"/>
      <c r="R85" s="85"/>
      <c r="S85" s="38"/>
      <c r="T85" s="37"/>
      <c r="AA85" s="9"/>
      <c r="AB85" s="27"/>
      <c r="AC85" s="26"/>
      <c r="AD85" s="63"/>
      <c r="AE85" s="49"/>
      <c r="AF85" s="48"/>
      <c r="AI85" s="15"/>
      <c r="AJ85" s="2"/>
      <c r="AM85" s="27"/>
      <c r="AN85" s="26"/>
      <c r="AO85" s="26"/>
      <c r="AP85" s="49"/>
      <c r="AQ85" s="64"/>
      <c r="AR85" s="48"/>
      <c r="AS85" s="38"/>
      <c r="AT85" s="2"/>
      <c r="AW85" s="24"/>
      <c r="AX85" s="24"/>
      <c r="AY85" s="22"/>
      <c r="AZ85" s="24"/>
      <c r="BA85" s="28"/>
      <c r="BD85" s="30"/>
      <c r="BE85" s="30"/>
      <c r="BF85" s="30"/>
      <c r="BG85" s="6"/>
      <c r="BH85" s="7"/>
      <c r="BI85" s="34"/>
      <c r="BJ85" s="6"/>
      <c r="BK85" s="8"/>
      <c r="BL85" s="28"/>
      <c r="BN85" s="28"/>
      <c r="BQ85" s="28"/>
      <c r="BR85" s="28"/>
      <c r="BS85" s="2"/>
      <c r="BW85" s="39"/>
      <c r="BY85" s="2"/>
      <c r="CO85" s="7"/>
      <c r="EE85" s="1" t="e">
        <f>#REF!</f>
        <v>#REF!</v>
      </c>
      <c r="ES85" s="2">
        <f t="shared" si="2"/>
        <v>-9985</v>
      </c>
      <c r="EZ85" s="1">
        <f t="shared" si="3"/>
        <v>-9985</v>
      </c>
    </row>
    <row r="86" spans="1:156">
      <c r="A86" s="1">
        <f t="shared" si="4"/>
        <v>80</v>
      </c>
      <c r="B86" s="50" t="s">
        <v>54</v>
      </c>
      <c r="C86" s="84">
        <v>19.917999999999999</v>
      </c>
      <c r="D86" s="57">
        <v>118.33</v>
      </c>
      <c r="E86" s="123"/>
      <c r="F86" s="50">
        <v>26.492000000000001</v>
      </c>
      <c r="G86" s="57">
        <v>472.88</v>
      </c>
      <c r="H86" s="57">
        <f>G86/120</f>
        <v>3.9406666666666665</v>
      </c>
      <c r="I86" s="99" t="s">
        <v>74</v>
      </c>
      <c r="M86" s="15" t="s">
        <v>318</v>
      </c>
      <c r="N86" s="125" t="s">
        <v>452</v>
      </c>
      <c r="O86" s="125"/>
      <c r="P86" s="125"/>
      <c r="Q86" s="125"/>
      <c r="S86" s="38"/>
      <c r="T86" s="37"/>
      <c r="AA86" s="9"/>
      <c r="AB86" s="27"/>
      <c r="AC86" s="26"/>
      <c r="AD86" s="63"/>
      <c r="AE86" s="49"/>
      <c r="AF86" s="48"/>
      <c r="AI86" s="15"/>
      <c r="AJ86" s="2"/>
      <c r="AM86" s="27"/>
      <c r="AN86" s="26"/>
      <c r="AO86" s="26"/>
      <c r="AP86" s="49"/>
      <c r="AQ86" s="64"/>
      <c r="AR86" s="48"/>
      <c r="AS86" s="9"/>
      <c r="AT86" s="2"/>
      <c r="AW86" s="24"/>
      <c r="AX86" s="24"/>
      <c r="AY86" s="22"/>
      <c r="AZ86" s="24"/>
      <c r="BA86" s="28"/>
      <c r="BD86" s="30"/>
      <c r="BE86" s="30"/>
      <c r="BF86" s="30"/>
      <c r="BG86" s="6"/>
      <c r="BI86" s="34"/>
      <c r="BJ86" s="6"/>
      <c r="BL86" s="28"/>
      <c r="BN86" s="28"/>
      <c r="BQ86" s="28"/>
      <c r="BR86" s="28"/>
      <c r="BS86" s="2"/>
      <c r="BW86" s="2"/>
      <c r="BX86" s="24"/>
      <c r="BY86" s="2"/>
      <c r="EE86" s="1" t="e">
        <f>#REF!</f>
        <v>#REF!</v>
      </c>
      <c r="ES86" s="2">
        <f t="shared" si="2"/>
        <v>-10135</v>
      </c>
      <c r="EZ86" s="1">
        <f t="shared" si="3"/>
        <v>-10135</v>
      </c>
    </row>
    <row r="87" spans="1:156">
      <c r="A87" s="1">
        <f t="shared" si="4"/>
        <v>81</v>
      </c>
      <c r="B87" s="12" t="s">
        <v>495</v>
      </c>
      <c r="C87" s="75">
        <v>10.74</v>
      </c>
      <c r="D87" s="98">
        <v>26.96</v>
      </c>
      <c r="E87" s="98">
        <v>32.35</v>
      </c>
      <c r="F87" s="12">
        <v>12.417999999999999</v>
      </c>
      <c r="G87" s="98">
        <v>221.65</v>
      </c>
      <c r="H87" s="98">
        <v>1.85</v>
      </c>
      <c r="I87" s="12" t="s">
        <v>73</v>
      </c>
      <c r="K87" s="18" t="s">
        <v>287</v>
      </c>
      <c r="L87" s="18">
        <v>560</v>
      </c>
      <c r="N87" s="125" t="s">
        <v>320</v>
      </c>
      <c r="O87" s="125"/>
      <c r="P87" s="125"/>
      <c r="Q87" s="125"/>
      <c r="R87" s="126"/>
      <c r="S87" s="136"/>
      <c r="T87" s="136"/>
      <c r="U87" s="125"/>
      <c r="V87" s="125"/>
      <c r="W87" s="125"/>
      <c r="X87" s="125"/>
      <c r="Y87" s="125"/>
      <c r="Z87" s="48"/>
      <c r="AA87" s="9"/>
      <c r="AB87" s="27"/>
      <c r="AC87" s="26"/>
      <c r="AD87" s="63"/>
      <c r="AE87" s="49"/>
      <c r="AF87" s="48"/>
      <c r="AI87" s="15"/>
      <c r="AJ87" s="2"/>
      <c r="AM87" s="27"/>
      <c r="AN87" s="26"/>
      <c r="AO87" s="26"/>
      <c r="AP87" s="49"/>
      <c r="AQ87" s="64"/>
      <c r="AR87" s="48"/>
      <c r="AS87" s="9"/>
      <c r="AT87" s="2"/>
      <c r="AW87" s="24"/>
      <c r="AX87" s="24"/>
      <c r="AY87" s="22"/>
      <c r="AZ87" s="24"/>
      <c r="BA87" s="28"/>
      <c r="BD87" s="30"/>
      <c r="BE87" s="30"/>
      <c r="BF87" s="30"/>
      <c r="BG87" s="6"/>
      <c r="BI87" s="34"/>
      <c r="BJ87" s="6"/>
      <c r="BL87" s="28"/>
      <c r="BN87" s="28"/>
      <c r="BQ87" s="28"/>
      <c r="BR87" s="28"/>
      <c r="BS87" s="2"/>
      <c r="BW87" s="23"/>
      <c r="EE87" s="1" t="e">
        <f>ROUND(#REF!*0.8248888,0)</f>
        <v>#REF!</v>
      </c>
      <c r="ES87" s="2">
        <f t="shared" si="2"/>
        <v>-10287</v>
      </c>
      <c r="EZ87" s="1">
        <f t="shared" si="3"/>
        <v>-10287</v>
      </c>
    </row>
    <row r="88" spans="1:156">
      <c r="A88" s="1">
        <f t="shared" si="4"/>
        <v>82</v>
      </c>
      <c r="B88" s="39" t="s">
        <v>163</v>
      </c>
      <c r="C88" s="39">
        <v>12.247999999999999</v>
      </c>
      <c r="D88" s="52">
        <v>52.3</v>
      </c>
      <c r="E88" s="52"/>
      <c r="F88" s="39">
        <v>15.154</v>
      </c>
      <c r="G88" s="120">
        <v>270.49</v>
      </c>
      <c r="H88" s="52">
        <v>2.25</v>
      </c>
      <c r="I88" s="15" t="s">
        <v>74</v>
      </c>
      <c r="K88" s="15" t="s">
        <v>210</v>
      </c>
      <c r="L88" s="1">
        <v>25</v>
      </c>
      <c r="N88" s="125" t="s">
        <v>328</v>
      </c>
      <c r="O88" s="125"/>
      <c r="P88" s="125"/>
      <c r="Q88" s="125"/>
      <c r="R88" s="85"/>
      <c r="S88" s="38"/>
      <c r="T88" s="37"/>
      <c r="Z88" s="48"/>
      <c r="AA88" s="9"/>
      <c r="AB88" s="27"/>
      <c r="AC88" s="26"/>
      <c r="AD88" s="63"/>
      <c r="AE88" s="49"/>
      <c r="AF88" s="48"/>
      <c r="AI88" s="15"/>
      <c r="AJ88" s="2"/>
      <c r="AM88" s="27"/>
      <c r="AN88" s="26"/>
      <c r="AO88" s="26"/>
      <c r="AP88" s="49"/>
      <c r="AQ88" s="64"/>
      <c r="AR88" s="48"/>
      <c r="AT88" s="2"/>
      <c r="AW88" s="24"/>
      <c r="AX88" s="24"/>
      <c r="AY88" s="22"/>
      <c r="AZ88" s="24"/>
      <c r="BA88" s="28"/>
      <c r="BD88" s="30"/>
      <c r="BE88" s="30"/>
      <c r="BF88" s="30"/>
      <c r="BG88" s="6"/>
      <c r="BI88" s="34"/>
      <c r="BJ88" s="6"/>
      <c r="BL88" s="28"/>
      <c r="BN88" s="28"/>
      <c r="BQ88" s="28"/>
      <c r="BR88" s="28"/>
      <c r="BS88" s="2"/>
      <c r="EE88" s="1" t="e">
        <f>ROUND(#REF!*0.8248888,0)</f>
        <v>#REF!</v>
      </c>
      <c r="ES88" s="2">
        <f t="shared" si="2"/>
        <v>-10441</v>
      </c>
      <c r="EZ88" s="1">
        <f t="shared" si="3"/>
        <v>-10441</v>
      </c>
    </row>
    <row r="89" spans="1:156">
      <c r="A89" s="1">
        <f t="shared" si="4"/>
        <v>83</v>
      </c>
      <c r="B89" s="39" t="s">
        <v>169</v>
      </c>
      <c r="C89" s="18">
        <v>12.295999999999999</v>
      </c>
      <c r="E89" s="52">
        <v>122.76</v>
      </c>
      <c r="F89" s="39">
        <v>12.978</v>
      </c>
      <c r="G89" s="52">
        <v>231.66</v>
      </c>
      <c r="H89" s="52">
        <v>1.93</v>
      </c>
      <c r="I89" s="19" t="s">
        <v>74</v>
      </c>
      <c r="K89" s="19" t="s">
        <v>215</v>
      </c>
      <c r="L89" s="18">
        <v>21</v>
      </c>
      <c r="N89" s="125" t="s">
        <v>335</v>
      </c>
      <c r="O89" s="125"/>
      <c r="P89" s="125"/>
      <c r="Q89" s="125"/>
      <c r="R89" s="125"/>
      <c r="S89" s="125"/>
      <c r="T89" s="125"/>
      <c r="U89" s="125"/>
      <c r="V89" s="125"/>
      <c r="W89" s="125"/>
      <c r="X89" s="125"/>
      <c r="Y89" s="125"/>
      <c r="Z89" s="138"/>
      <c r="AA89" s="9"/>
      <c r="AB89" s="27"/>
      <c r="AC89" s="26"/>
      <c r="AD89" s="63"/>
      <c r="AE89" s="49"/>
      <c r="AF89" s="48"/>
      <c r="AI89" s="15"/>
      <c r="AJ89" s="2"/>
      <c r="AM89" s="27"/>
      <c r="AN89" s="26"/>
      <c r="AO89" s="26"/>
      <c r="AP89" s="49"/>
      <c r="AQ89" s="64"/>
      <c r="AR89" s="48"/>
      <c r="AU89" s="2"/>
      <c r="AV89" s="2"/>
      <c r="AW89" s="24"/>
      <c r="AX89" s="24"/>
      <c r="AY89" s="22"/>
      <c r="AZ89" s="24"/>
      <c r="BA89" s="28"/>
      <c r="BB89" s="2"/>
      <c r="BC89" s="2"/>
      <c r="BD89" s="30"/>
      <c r="BE89" s="30"/>
      <c r="BF89" s="30"/>
      <c r="BG89" s="5"/>
      <c r="BH89" s="2"/>
      <c r="BI89" s="34"/>
      <c r="BJ89" s="5"/>
      <c r="BL89" s="28"/>
      <c r="BM89" s="2"/>
      <c r="BN89" s="28"/>
      <c r="BO89" s="2"/>
      <c r="BP89" s="2"/>
      <c r="BQ89" s="28"/>
      <c r="BR89" s="28"/>
      <c r="BS89" s="2"/>
      <c r="BT89" s="15"/>
      <c r="BU89" s="15"/>
      <c r="BV89" s="15"/>
      <c r="BW89" s="39"/>
      <c r="BX89" s="9"/>
      <c r="BY89" s="2"/>
      <c r="EE89" s="1" t="e">
        <f>ROUND(#REF!*0.8248888,0)</f>
        <v>#REF!</v>
      </c>
      <c r="ES89" s="2">
        <f t="shared" si="2"/>
        <v>-10598</v>
      </c>
      <c r="EZ89" s="1">
        <f t="shared" si="3"/>
        <v>-10598</v>
      </c>
    </row>
    <row r="90" spans="1:156">
      <c r="A90" s="1">
        <f t="shared" si="4"/>
        <v>84</v>
      </c>
      <c r="B90" s="1" t="s">
        <v>193</v>
      </c>
      <c r="C90" s="73">
        <v>14.77</v>
      </c>
      <c r="D90" s="52">
        <v>16.899999999999999</v>
      </c>
      <c r="E90" s="52">
        <v>21.5</v>
      </c>
      <c r="F90" s="1">
        <v>15.827999999999999</v>
      </c>
      <c r="G90" s="52">
        <v>282.54000000000002</v>
      </c>
      <c r="H90" s="52">
        <v>2.35</v>
      </c>
      <c r="I90" s="15" t="s">
        <v>74</v>
      </c>
      <c r="N90" s="125" t="s">
        <v>324</v>
      </c>
      <c r="O90" s="125"/>
      <c r="P90" s="125"/>
      <c r="AA90" s="9"/>
      <c r="AB90" s="27"/>
      <c r="AC90" s="26"/>
      <c r="AD90" s="63"/>
      <c r="AE90" s="49"/>
      <c r="AF90" s="48"/>
      <c r="AI90" s="15"/>
      <c r="AJ90" s="2"/>
      <c r="AM90" s="27"/>
      <c r="AN90" s="26"/>
      <c r="AO90" s="26"/>
      <c r="AP90" s="49"/>
      <c r="AQ90" s="64"/>
      <c r="AR90" s="48"/>
      <c r="AT90" s="2"/>
      <c r="AW90" s="24"/>
      <c r="AX90" s="24"/>
      <c r="AY90" s="22"/>
      <c r="AZ90" s="24"/>
      <c r="BA90" s="28"/>
      <c r="BD90" s="30"/>
      <c r="BE90" s="30"/>
      <c r="BF90" s="30"/>
      <c r="BG90" s="6"/>
      <c r="BI90" s="34"/>
      <c r="BJ90" s="6"/>
      <c r="BL90" s="28"/>
      <c r="BN90" s="28"/>
      <c r="BQ90" s="28"/>
      <c r="BR90" s="28"/>
      <c r="BS90" s="2"/>
      <c r="EE90" s="1" t="e">
        <f>ROUND(#REF!*0.8248888,0)</f>
        <v>#REF!</v>
      </c>
      <c r="ES90" s="2">
        <f t="shared" si="2"/>
        <v>-10757</v>
      </c>
      <c r="EZ90" s="1">
        <f t="shared" si="3"/>
        <v>-10757</v>
      </c>
    </row>
    <row r="91" spans="1:156">
      <c r="A91" s="1">
        <f t="shared" si="4"/>
        <v>85</v>
      </c>
      <c r="B91" s="39" t="s">
        <v>170</v>
      </c>
      <c r="C91" s="18">
        <v>13.803000000000001</v>
      </c>
      <c r="D91" s="176">
        <v>68.84</v>
      </c>
      <c r="E91" s="52">
        <v>87.24</v>
      </c>
      <c r="F91" s="18">
        <v>18.111999999999998</v>
      </c>
      <c r="G91" s="52">
        <v>323.3</v>
      </c>
      <c r="H91" s="52">
        <v>2.69</v>
      </c>
      <c r="I91" s="19" t="s">
        <v>74</v>
      </c>
      <c r="K91" s="15" t="s">
        <v>204</v>
      </c>
      <c r="L91" s="62">
        <v>20</v>
      </c>
      <c r="N91" s="138" t="s">
        <v>336</v>
      </c>
      <c r="O91" s="138"/>
      <c r="P91" s="138"/>
      <c r="Q91" s="139"/>
      <c r="R91" s="139"/>
      <c r="S91" s="136"/>
      <c r="T91" s="136"/>
      <c r="U91" s="125"/>
      <c r="Z91" s="48"/>
      <c r="AD91" s="63"/>
      <c r="AE91" s="49"/>
      <c r="AF91" s="48"/>
      <c r="AI91" s="15"/>
      <c r="AJ91" s="2"/>
      <c r="AM91" s="27"/>
      <c r="AN91" s="26"/>
      <c r="AO91" s="26"/>
      <c r="AP91" s="49"/>
      <c r="AQ91" s="64"/>
      <c r="AR91" s="48"/>
      <c r="AW91" s="24"/>
      <c r="AX91" s="24"/>
      <c r="AY91" s="22"/>
      <c r="AZ91" s="24"/>
      <c r="BA91" s="28"/>
      <c r="BD91" s="30"/>
      <c r="BE91" s="30"/>
      <c r="BF91" s="30"/>
      <c r="BG91" s="6"/>
      <c r="BI91" s="34"/>
      <c r="BJ91" s="6"/>
      <c r="BL91" s="28"/>
      <c r="BN91" s="28"/>
      <c r="BQ91" s="28"/>
      <c r="BR91" s="28"/>
      <c r="BS91" s="2"/>
      <c r="BT91" s="15"/>
      <c r="BU91" s="15"/>
      <c r="BV91" s="15"/>
      <c r="BW91" s="40"/>
      <c r="BX91" s="9"/>
      <c r="BY91" s="8"/>
      <c r="EE91" s="1" t="e">
        <f>ROUND(#REF!*0.8248888,0)</f>
        <v>#REF!</v>
      </c>
      <c r="ES91" s="2">
        <f t="shared" si="2"/>
        <v>-10918</v>
      </c>
      <c r="EZ91" s="1">
        <f t="shared" si="3"/>
        <v>-10918</v>
      </c>
    </row>
    <row r="92" spans="1:156">
      <c r="A92" s="1">
        <f t="shared" si="4"/>
        <v>86</v>
      </c>
      <c r="B92" s="124" t="s">
        <v>40</v>
      </c>
      <c r="C92" s="83">
        <v>6.89</v>
      </c>
      <c r="D92" s="52">
        <v>41.04</v>
      </c>
      <c r="E92" s="52">
        <v>89.51</v>
      </c>
      <c r="F92" s="83">
        <v>9.6669999999999998</v>
      </c>
      <c r="G92" s="58">
        <v>172.56</v>
      </c>
      <c r="H92" s="58">
        <f>G92/120</f>
        <v>1.4379999999999999</v>
      </c>
      <c r="I92" s="99" t="s">
        <v>74</v>
      </c>
      <c r="K92" s="18" t="s">
        <v>237</v>
      </c>
      <c r="L92" s="18">
        <v>122</v>
      </c>
      <c r="N92" s="125" t="s">
        <v>322</v>
      </c>
      <c r="O92" s="125"/>
      <c r="P92" s="125"/>
      <c r="Q92" s="125"/>
      <c r="R92" s="126"/>
      <c r="S92" s="136"/>
      <c r="T92" s="136"/>
      <c r="U92" s="125"/>
      <c r="Z92" s="48"/>
      <c r="AA92" s="9"/>
      <c r="AB92" s="27"/>
      <c r="AC92" s="26"/>
      <c r="AD92" s="63"/>
      <c r="AE92" s="49"/>
      <c r="AF92" s="48"/>
      <c r="AI92" s="15"/>
      <c r="AJ92" s="2"/>
      <c r="AM92" s="27"/>
      <c r="AN92" s="26"/>
      <c r="AO92" s="26"/>
      <c r="AP92" s="49"/>
      <c r="AQ92" s="64"/>
      <c r="AR92" s="48"/>
      <c r="AW92" s="24"/>
      <c r="AX92" s="24"/>
      <c r="AY92" s="22"/>
      <c r="AZ92" s="24"/>
      <c r="BA92" s="28"/>
      <c r="BD92" s="30"/>
      <c r="BE92" s="30"/>
      <c r="BF92" s="30"/>
      <c r="BG92" s="6"/>
      <c r="BI92" s="34"/>
      <c r="BJ92" s="6"/>
      <c r="BL92" s="28"/>
      <c r="BN92" s="28"/>
      <c r="BQ92" s="28"/>
      <c r="BR92" s="28"/>
      <c r="BS92" s="2"/>
      <c r="EE92" s="1" t="e">
        <f>ROUND(#REF!*0.8248888,0)</f>
        <v>#REF!</v>
      </c>
      <c r="ES92" s="2">
        <f t="shared" si="2"/>
        <v>-11082</v>
      </c>
      <c r="EZ92" s="1">
        <f t="shared" si="3"/>
        <v>-11082</v>
      </c>
    </row>
    <row r="93" spans="1:156">
      <c r="A93" s="1">
        <f t="shared" si="4"/>
        <v>87</v>
      </c>
      <c r="B93" s="12" t="s">
        <v>80</v>
      </c>
      <c r="C93" s="12">
        <v>12.769</v>
      </c>
      <c r="D93" s="98"/>
      <c r="E93" s="98">
        <v>69.8</v>
      </c>
      <c r="F93" s="12">
        <v>13.157</v>
      </c>
      <c r="G93" s="103">
        <v>234.85</v>
      </c>
      <c r="H93" s="52">
        <f>G93/120</f>
        <v>1.9570833333333333</v>
      </c>
      <c r="I93" s="108" t="str">
        <f>I183</f>
        <v>Ende Juni 2024</v>
      </c>
      <c r="K93" s="18" t="s">
        <v>204</v>
      </c>
      <c r="L93" s="18">
        <v>34</v>
      </c>
      <c r="N93" s="125" t="s">
        <v>323</v>
      </c>
      <c r="O93" s="125"/>
      <c r="P93" s="125"/>
      <c r="Q93" s="125"/>
      <c r="R93" s="126"/>
      <c r="S93" s="136"/>
      <c r="T93" s="136"/>
      <c r="U93" s="125"/>
      <c r="V93" s="125"/>
      <c r="W93" s="125"/>
      <c r="X93" s="125"/>
      <c r="Z93" s="48"/>
      <c r="AA93" s="9"/>
      <c r="AB93" s="27"/>
      <c r="AC93" s="26"/>
      <c r="AD93" s="63"/>
      <c r="AE93" s="49"/>
      <c r="AF93" s="48"/>
      <c r="AI93" s="15"/>
      <c r="AJ93" s="2"/>
      <c r="AM93" s="27"/>
      <c r="AN93" s="26"/>
      <c r="AO93" s="26"/>
      <c r="AP93" s="49"/>
      <c r="AQ93" s="64"/>
      <c r="AR93" s="48"/>
      <c r="AT93" s="2"/>
      <c r="AW93" s="24"/>
      <c r="AX93" s="24"/>
      <c r="AY93" s="22"/>
      <c r="AZ93" s="24"/>
      <c r="BA93" s="28"/>
      <c r="BD93" s="30"/>
      <c r="BE93" s="30"/>
      <c r="BF93" s="30"/>
      <c r="BG93" s="6"/>
      <c r="BI93" s="34"/>
      <c r="BJ93" s="6"/>
      <c r="BL93" s="28"/>
      <c r="BN93" s="28"/>
      <c r="BQ93" s="28"/>
      <c r="BR93" s="28"/>
      <c r="BS93" s="2"/>
      <c r="EE93" s="1" t="e">
        <f>ROUND(#REF!*0.8248888,0)</f>
        <v>#REF!</v>
      </c>
      <c r="ES93" s="2">
        <f t="shared" si="2"/>
        <v>-11248</v>
      </c>
      <c r="EZ93" s="1">
        <f t="shared" si="3"/>
        <v>-11248</v>
      </c>
    </row>
    <row r="94" spans="1:156">
      <c r="A94" s="1">
        <f t="shared" si="4"/>
        <v>88</v>
      </c>
      <c r="B94" s="39" t="s">
        <v>494</v>
      </c>
      <c r="C94" s="73">
        <v>11.54</v>
      </c>
      <c r="D94" s="52">
        <v>18.22</v>
      </c>
      <c r="F94" s="137">
        <v>12.552</v>
      </c>
      <c r="G94" s="52">
        <v>224.06</v>
      </c>
      <c r="H94" s="52">
        <v>1.86</v>
      </c>
      <c r="I94" s="19" t="s">
        <v>74</v>
      </c>
      <c r="K94" s="18" t="s">
        <v>337</v>
      </c>
      <c r="L94" s="143">
        <v>56</v>
      </c>
      <c r="N94" s="138" t="s">
        <v>334</v>
      </c>
      <c r="O94" s="26"/>
      <c r="P94" s="49"/>
      <c r="Q94" s="63"/>
      <c r="R94" s="2"/>
      <c r="S94" s="38"/>
      <c r="T94" s="37"/>
      <c r="Z94" s="48"/>
      <c r="AA94" s="9"/>
      <c r="AB94" s="27"/>
      <c r="AC94" s="26"/>
      <c r="AD94" s="63"/>
      <c r="AE94" s="49"/>
      <c r="AF94" s="48"/>
      <c r="AI94" s="15"/>
      <c r="AJ94" s="2"/>
      <c r="AM94" s="27"/>
      <c r="AN94" s="26"/>
      <c r="AO94" s="26"/>
      <c r="AP94" s="49"/>
      <c r="AQ94" s="64"/>
      <c r="AR94" s="48"/>
      <c r="AU94" s="2"/>
      <c r="AV94" s="2"/>
      <c r="AW94" s="24"/>
      <c r="AX94" s="24"/>
      <c r="AY94" s="22"/>
      <c r="AZ94" s="24"/>
      <c r="BA94" s="28"/>
      <c r="BB94" s="2"/>
      <c r="BC94" s="2"/>
      <c r="BD94" s="30"/>
      <c r="BE94" s="30"/>
      <c r="BF94" s="30"/>
      <c r="BG94" s="5"/>
      <c r="BH94" s="2"/>
      <c r="BI94" s="34"/>
      <c r="BJ94" s="5"/>
      <c r="BL94" s="28"/>
      <c r="BM94" s="2"/>
      <c r="BN94" s="28"/>
      <c r="BO94" s="2"/>
      <c r="BP94" s="2"/>
      <c r="BQ94" s="28"/>
      <c r="BR94" s="28"/>
      <c r="BS94" s="2"/>
      <c r="DC94" s="2"/>
      <c r="EE94" s="1" t="e">
        <f>ROUND(#REF!*0.8248888,0)</f>
        <v>#REF!</v>
      </c>
      <c r="ES94" s="2">
        <f t="shared" si="2"/>
        <v>-11417</v>
      </c>
      <c r="EZ94" s="1">
        <f t="shared" si="3"/>
        <v>-11417</v>
      </c>
    </row>
    <row r="95" spans="1:156">
      <c r="A95" s="1">
        <f t="shared" si="4"/>
        <v>89</v>
      </c>
      <c r="B95" s="106" t="s">
        <v>330</v>
      </c>
      <c r="C95" s="81">
        <v>8.5</v>
      </c>
      <c r="D95" s="52"/>
      <c r="F95" s="81">
        <v>8.5</v>
      </c>
      <c r="G95" s="58">
        <v>151.72999999999999</v>
      </c>
      <c r="H95" s="58">
        <v>1.26</v>
      </c>
      <c r="I95" s="18" t="s">
        <v>73</v>
      </c>
      <c r="K95" s="15" t="s">
        <v>200</v>
      </c>
      <c r="L95" s="62">
        <v>56</v>
      </c>
      <c r="N95" s="125" t="s">
        <v>453</v>
      </c>
      <c r="O95" s="125"/>
      <c r="P95" s="125"/>
      <c r="Q95" s="125"/>
      <c r="R95" s="126"/>
      <c r="S95" s="38"/>
      <c r="T95" s="37"/>
      <c r="Z95" s="48"/>
      <c r="AA95" s="9"/>
      <c r="AB95" s="27"/>
      <c r="AC95" s="26"/>
      <c r="AD95" s="63"/>
      <c r="AE95" s="49"/>
      <c r="AF95" s="48"/>
      <c r="AI95" s="15"/>
      <c r="AJ95" s="2"/>
      <c r="AM95" s="27"/>
      <c r="AN95" s="26"/>
      <c r="AO95" s="26"/>
      <c r="AP95" s="49"/>
      <c r="AQ95" s="64"/>
      <c r="AR95" s="48"/>
      <c r="AT95" s="7"/>
      <c r="AW95" s="24"/>
      <c r="AX95" s="24"/>
      <c r="AY95" s="22"/>
      <c r="AZ95" s="24"/>
      <c r="BA95" s="28"/>
      <c r="BD95" s="30"/>
      <c r="BE95" s="30"/>
      <c r="BF95" s="30"/>
      <c r="BG95" s="6"/>
      <c r="BI95" s="34"/>
      <c r="BJ95" s="6"/>
      <c r="BL95" s="28"/>
      <c r="BN95" s="28"/>
      <c r="BQ95" s="28"/>
      <c r="BR95" s="28"/>
      <c r="BS95" s="2"/>
      <c r="EE95" s="1" t="e">
        <f>ROUND(#REF!*0.8248888,0)</f>
        <v>#REF!</v>
      </c>
      <c r="ES95" s="2">
        <f t="shared" si="2"/>
        <v>-11588</v>
      </c>
      <c r="EZ95" s="1">
        <f t="shared" si="3"/>
        <v>-11588</v>
      </c>
    </row>
    <row r="96" spans="1:156">
      <c r="A96" s="1">
        <f t="shared" si="4"/>
        <v>90</v>
      </c>
      <c r="B96" s="12" t="s">
        <v>175</v>
      </c>
      <c r="C96" s="39">
        <v>10.063000000000001</v>
      </c>
      <c r="D96" s="15" t="s">
        <v>332</v>
      </c>
      <c r="E96" s="52"/>
      <c r="F96" s="137">
        <v>12.2</v>
      </c>
      <c r="G96" s="52">
        <v>217.77</v>
      </c>
      <c r="H96" s="52">
        <v>1.81</v>
      </c>
      <c r="I96" s="18" t="s">
        <v>74</v>
      </c>
      <c r="N96" s="125" t="s">
        <v>331</v>
      </c>
      <c r="O96" s="125"/>
      <c r="P96" s="125"/>
      <c r="Q96" s="125"/>
      <c r="Z96" s="48"/>
      <c r="AA96" s="9"/>
      <c r="AB96" s="27"/>
      <c r="AC96" s="26"/>
      <c r="AD96" s="63"/>
      <c r="AE96" s="49"/>
      <c r="AF96" s="48"/>
      <c r="AI96" s="15"/>
      <c r="AJ96" s="2"/>
      <c r="AM96" s="8"/>
      <c r="AN96" s="26"/>
      <c r="AO96" s="26"/>
      <c r="AP96" s="49"/>
      <c r="AQ96" s="8"/>
      <c r="AR96" s="48"/>
      <c r="AW96" s="24"/>
      <c r="AX96" s="24"/>
      <c r="AY96" s="22"/>
      <c r="AZ96" s="24"/>
      <c r="BA96" s="28"/>
      <c r="BD96" s="30"/>
      <c r="BE96" s="30"/>
      <c r="BF96" s="30"/>
      <c r="BG96" s="6"/>
      <c r="BI96" s="34"/>
      <c r="BJ96" s="6"/>
      <c r="BL96" s="28"/>
      <c r="BN96" s="28"/>
      <c r="BQ96" s="28"/>
      <c r="BR96" s="28"/>
      <c r="BS96" s="2"/>
      <c r="DC96" s="7"/>
      <c r="EE96" s="1" t="e">
        <f>ROUND(#REF!*0.8248888,0)</f>
        <v>#REF!</v>
      </c>
      <c r="ES96" s="2">
        <f t="shared" si="2"/>
        <v>-11762</v>
      </c>
      <c r="EZ96" s="1">
        <f t="shared" si="3"/>
        <v>-11762</v>
      </c>
    </row>
    <row r="97" spans="1:156">
      <c r="A97" s="1">
        <f t="shared" si="4"/>
        <v>91</v>
      </c>
      <c r="B97" s="106" t="s">
        <v>151</v>
      </c>
      <c r="C97" s="106">
        <v>6.1719999999999997</v>
      </c>
      <c r="D97" s="15" t="s">
        <v>333</v>
      </c>
      <c r="E97" s="52"/>
      <c r="F97" s="106">
        <v>10.019</v>
      </c>
      <c r="G97" s="58">
        <v>178.84</v>
      </c>
      <c r="H97" s="58">
        <v>1.49</v>
      </c>
      <c r="I97" s="15" t="s">
        <v>74</v>
      </c>
      <c r="L97" s="87"/>
      <c r="N97" s="125" t="s">
        <v>493</v>
      </c>
      <c r="O97" s="125"/>
      <c r="P97" s="125"/>
      <c r="Q97" s="125"/>
      <c r="R97" s="125"/>
      <c r="S97" s="125"/>
      <c r="U97" s="48"/>
      <c r="V97" s="9"/>
      <c r="Z97" s="48"/>
      <c r="AA97" s="9"/>
      <c r="AB97" s="27"/>
      <c r="AC97" s="26"/>
      <c r="AD97" s="63"/>
      <c r="AE97" s="49"/>
      <c r="AF97" s="48"/>
      <c r="AI97" s="15"/>
      <c r="AJ97" s="2"/>
      <c r="AM97" s="27"/>
      <c r="AN97" s="26"/>
      <c r="AO97" s="26"/>
      <c r="AP97" s="49"/>
      <c r="AQ97" s="64"/>
      <c r="AR97" s="48"/>
      <c r="AW97" s="24"/>
      <c r="AX97" s="24"/>
      <c r="AY97" s="22"/>
      <c r="AZ97" s="24"/>
      <c r="BA97" s="28"/>
      <c r="BD97" s="30"/>
      <c r="BE97" s="30"/>
      <c r="BF97" s="30"/>
      <c r="BG97" s="6"/>
      <c r="BI97" s="34"/>
      <c r="BJ97" s="6"/>
      <c r="BL97" s="28"/>
      <c r="BN97" s="28"/>
      <c r="BQ97" s="28"/>
      <c r="BR97" s="28"/>
      <c r="BS97" s="2"/>
      <c r="EE97" s="1" t="e">
        <f>ROUND(#REF!*0.8248888,0)</f>
        <v>#REF!</v>
      </c>
      <c r="ES97" s="2">
        <f t="shared" si="2"/>
        <v>-11938</v>
      </c>
      <c r="EZ97" s="1">
        <f t="shared" si="3"/>
        <v>-11938</v>
      </c>
    </row>
    <row r="98" spans="1:156">
      <c r="A98" s="1">
        <f t="shared" si="4"/>
        <v>92</v>
      </c>
      <c r="B98" s="39" t="s">
        <v>96</v>
      </c>
      <c r="C98" s="1">
        <v>12.503</v>
      </c>
      <c r="E98" s="96">
        <v>46.8</v>
      </c>
      <c r="F98" s="1">
        <v>12.763</v>
      </c>
      <c r="G98" s="52">
        <v>227.82</v>
      </c>
      <c r="H98" s="52">
        <f>G98/120</f>
        <v>1.8984999999999999</v>
      </c>
      <c r="I98" s="10" t="s">
        <v>74</v>
      </c>
      <c r="N98" s="125" t="s">
        <v>338</v>
      </c>
      <c r="O98" s="125"/>
      <c r="P98" s="125"/>
      <c r="Q98" s="125"/>
      <c r="AB98" s="27"/>
      <c r="AC98" s="26"/>
      <c r="AD98" s="63"/>
      <c r="AE98" s="49"/>
      <c r="AF98" s="48"/>
      <c r="AI98" s="15"/>
      <c r="AJ98" s="2"/>
      <c r="AM98" s="27"/>
      <c r="AN98" s="26"/>
      <c r="AO98" s="26"/>
      <c r="AP98" s="49"/>
      <c r="AQ98" s="64"/>
      <c r="AR98" s="48"/>
      <c r="AW98" s="24"/>
      <c r="AX98" s="24"/>
      <c r="AY98" s="22"/>
      <c r="AZ98" s="24"/>
      <c r="BA98" s="28"/>
      <c r="BD98" s="30"/>
      <c r="BE98" s="30"/>
      <c r="BF98" s="30"/>
      <c r="BG98" s="6"/>
      <c r="BI98" s="34"/>
      <c r="BJ98" s="6"/>
      <c r="BL98" s="28"/>
      <c r="BN98" s="28"/>
      <c r="BQ98" s="28"/>
      <c r="BR98" s="28"/>
      <c r="BS98" s="2"/>
      <c r="EE98" s="1" t="e">
        <f>ROUND(#REF!*0.8248888,0)</f>
        <v>#REF!</v>
      </c>
      <c r="ES98" s="2">
        <f t="shared" si="2"/>
        <v>-12117</v>
      </c>
      <c r="EZ98" s="1">
        <f t="shared" si="3"/>
        <v>-12117</v>
      </c>
    </row>
    <row r="99" spans="1:156">
      <c r="A99" s="1">
        <f t="shared" si="4"/>
        <v>93</v>
      </c>
      <c r="B99" s="50" t="s">
        <v>148</v>
      </c>
      <c r="C99" s="88">
        <v>20.72</v>
      </c>
      <c r="D99" s="50" t="s">
        <v>182</v>
      </c>
      <c r="E99" s="50"/>
      <c r="F99" s="111">
        <v>23.643999999999998</v>
      </c>
      <c r="G99" s="57">
        <v>422.06</v>
      </c>
      <c r="H99" s="57">
        <v>3.52</v>
      </c>
      <c r="I99" s="87" t="s">
        <v>73</v>
      </c>
      <c r="N99" s="125" t="s">
        <v>339</v>
      </c>
      <c r="O99" s="125"/>
      <c r="P99" s="125"/>
      <c r="AC99" s="26"/>
      <c r="AD99" s="63"/>
      <c r="AE99" s="49"/>
      <c r="AF99" s="48"/>
      <c r="AI99" s="15"/>
      <c r="AJ99" s="2"/>
      <c r="AM99" s="27"/>
      <c r="AN99" s="26"/>
      <c r="AO99" s="26"/>
      <c r="AP99" s="49"/>
      <c r="AQ99" s="64"/>
      <c r="AR99" s="48"/>
      <c r="AU99" s="2"/>
      <c r="AV99" s="2"/>
      <c r="AW99" s="25"/>
      <c r="AX99" s="2"/>
      <c r="AY99" s="2"/>
      <c r="AZ99" s="2"/>
      <c r="BA99" s="2"/>
      <c r="BB99" s="2"/>
      <c r="BC99" s="2"/>
      <c r="BD99" s="2"/>
      <c r="BE99" s="2"/>
      <c r="BF99" s="2"/>
      <c r="BG99" s="5"/>
      <c r="BH99" s="2"/>
      <c r="BI99" s="5"/>
      <c r="BJ99" s="5"/>
      <c r="BL99" s="28"/>
      <c r="BM99" s="2"/>
      <c r="BN99" s="2"/>
      <c r="BO99" s="2"/>
      <c r="BP99" s="2"/>
      <c r="BQ99" s="38"/>
      <c r="BR99" s="38"/>
      <c r="BS99" s="2"/>
      <c r="EE99" s="1" t="e">
        <f>ROUND(#REF!*0.8248888,0)</f>
        <v>#REF!</v>
      </c>
      <c r="ES99" s="2">
        <f t="shared" si="2"/>
        <v>-12299</v>
      </c>
      <c r="EZ99" s="1">
        <f t="shared" si="3"/>
        <v>-12299</v>
      </c>
    </row>
    <row r="100" spans="1:156">
      <c r="A100" s="1">
        <f t="shared" si="4"/>
        <v>94</v>
      </c>
      <c r="B100" s="124" t="s">
        <v>41</v>
      </c>
      <c r="C100" s="91">
        <v>8.8111999999999995</v>
      </c>
      <c r="D100" s="52">
        <v>22.79</v>
      </c>
      <c r="E100" s="52">
        <v>62.51</v>
      </c>
      <c r="F100" s="83">
        <v>10.423999999999999</v>
      </c>
      <c r="G100" s="58">
        <v>186.08</v>
      </c>
      <c r="H100" s="58">
        <f>G100/120</f>
        <v>1.5506666666666669</v>
      </c>
      <c r="I100" s="99" t="s">
        <v>97</v>
      </c>
      <c r="K100" s="15" t="s">
        <v>237</v>
      </c>
      <c r="L100" s="1">
        <v>161</v>
      </c>
      <c r="N100" s="138" t="s">
        <v>340</v>
      </c>
      <c r="O100" s="138"/>
      <c r="P100" s="138"/>
      <c r="Q100" s="139"/>
      <c r="R100" s="125"/>
      <c r="S100" s="136"/>
      <c r="T100" s="136"/>
      <c r="Z100" s="48"/>
      <c r="AA100" s="9"/>
      <c r="AB100" s="27"/>
      <c r="AC100" s="26"/>
      <c r="AD100" s="63"/>
      <c r="AE100" s="49"/>
      <c r="AF100" s="48"/>
      <c r="AI100" s="15"/>
      <c r="AJ100" s="2"/>
      <c r="AM100" s="27"/>
      <c r="AN100" s="26"/>
      <c r="AO100" s="26"/>
      <c r="AP100" s="49"/>
      <c r="AQ100" s="64"/>
      <c r="AR100" s="48"/>
      <c r="AU100" s="2"/>
      <c r="AW100" s="25"/>
      <c r="AZ100" s="24"/>
      <c r="BA100" s="28"/>
      <c r="BD100" s="30"/>
      <c r="BE100" s="30"/>
      <c r="BF100" s="30"/>
      <c r="BG100" s="6"/>
      <c r="BI100" s="34"/>
      <c r="BJ100" s="6"/>
      <c r="BL100" s="28"/>
      <c r="BN100" s="28"/>
      <c r="BS100" s="2"/>
      <c r="EE100" s="1" t="e">
        <f>ROUND(#REF!*0.8248888,0)</f>
        <v>#REF!</v>
      </c>
      <c r="ES100" s="2">
        <f t="shared" si="2"/>
        <v>-12483</v>
      </c>
      <c r="EZ100" s="1">
        <f t="shared" si="3"/>
        <v>-12483</v>
      </c>
    </row>
    <row r="101" spans="1:156">
      <c r="A101" s="1">
        <f t="shared" si="4"/>
        <v>95</v>
      </c>
      <c r="B101" s="124" t="s">
        <v>42</v>
      </c>
      <c r="C101" s="83">
        <v>7.4930000000000003</v>
      </c>
      <c r="D101" s="58">
        <v>32.700000000000003</v>
      </c>
      <c r="E101" s="58">
        <v>95.7</v>
      </c>
      <c r="F101" s="83">
        <v>9.8409999999999993</v>
      </c>
      <c r="G101" s="58">
        <v>175.67</v>
      </c>
      <c r="H101" s="58">
        <f>G101/120</f>
        <v>1.4639166666666665</v>
      </c>
      <c r="I101" s="99" t="s">
        <v>74</v>
      </c>
      <c r="K101" s="15" t="s">
        <v>237</v>
      </c>
      <c r="L101" s="1">
        <v>127</v>
      </c>
      <c r="N101" s="125" t="s">
        <v>341</v>
      </c>
      <c r="O101" s="125"/>
      <c r="P101" s="125"/>
      <c r="S101" s="38"/>
      <c r="T101" s="37"/>
      <c r="Z101" s="48"/>
      <c r="AA101" s="9"/>
      <c r="AB101" s="27"/>
      <c r="AC101" s="26"/>
      <c r="AD101" s="63"/>
      <c r="AE101" s="49"/>
      <c r="AF101" s="48"/>
      <c r="AI101" s="15"/>
      <c r="AJ101" s="2"/>
      <c r="AM101" s="27"/>
      <c r="AN101" s="26"/>
      <c r="AO101" s="26"/>
      <c r="AP101" s="49"/>
      <c r="AQ101" s="64"/>
      <c r="AR101" s="48"/>
      <c r="AU101" s="2"/>
      <c r="AW101" s="25"/>
      <c r="AZ101" s="22"/>
      <c r="BA101" s="22"/>
      <c r="BD101" s="31"/>
      <c r="BE101" s="31"/>
      <c r="BF101" s="31"/>
      <c r="BG101" s="6"/>
      <c r="BI101" s="35"/>
      <c r="BJ101" s="6"/>
      <c r="BL101" s="28"/>
      <c r="BN101" s="22"/>
      <c r="BQ101" s="28"/>
      <c r="BR101" s="28"/>
      <c r="BS101" s="2"/>
      <c r="EE101" s="1" t="e">
        <f>ROUND(#REF!*0.8248888,0)</f>
        <v>#REF!</v>
      </c>
      <c r="ES101" s="2">
        <f t="shared" si="2"/>
        <v>-12670</v>
      </c>
      <c r="EZ101" s="1">
        <f t="shared" si="3"/>
        <v>-12670</v>
      </c>
    </row>
    <row r="102" spans="1:156">
      <c r="A102" s="1">
        <f t="shared" si="4"/>
        <v>96</v>
      </c>
      <c r="B102" s="94" t="s">
        <v>28</v>
      </c>
      <c r="C102" s="89">
        <v>16.372</v>
      </c>
      <c r="D102" s="52">
        <v>29.28</v>
      </c>
      <c r="E102" s="52">
        <v>87.24</v>
      </c>
      <c r="F102" s="72">
        <v>18.483000000000001</v>
      </c>
      <c r="G102" s="52">
        <v>329.93</v>
      </c>
      <c r="H102" s="52">
        <f>G102/120</f>
        <v>2.7494166666666668</v>
      </c>
      <c r="I102" s="99" t="s">
        <v>73</v>
      </c>
      <c r="K102" s="15" t="s">
        <v>204</v>
      </c>
      <c r="L102" s="1">
        <v>276</v>
      </c>
      <c r="N102" s="125" t="s">
        <v>342</v>
      </c>
      <c r="O102" s="125"/>
      <c r="P102" s="125"/>
      <c r="Q102" s="125"/>
      <c r="R102" s="138"/>
      <c r="S102" s="136"/>
      <c r="T102" s="136"/>
      <c r="U102" s="125"/>
      <c r="V102" s="125"/>
      <c r="Z102" s="48"/>
      <c r="AA102" s="9"/>
      <c r="AB102" s="27"/>
      <c r="AC102" s="26"/>
      <c r="AD102" s="63"/>
      <c r="AE102" s="49"/>
      <c r="AF102" s="48"/>
      <c r="AI102" s="15"/>
      <c r="AJ102" s="2"/>
      <c r="AM102" s="27"/>
      <c r="AN102" s="26"/>
      <c r="AO102" s="26"/>
      <c r="AP102" s="49"/>
      <c r="AQ102" s="64"/>
      <c r="AR102" s="48"/>
      <c r="AU102" s="2"/>
      <c r="BA102" s="2"/>
      <c r="BE102" s="2"/>
      <c r="BG102" s="6"/>
      <c r="BI102" s="6"/>
      <c r="BJ102" s="6"/>
      <c r="BL102" s="2"/>
      <c r="BQ102" s="37"/>
      <c r="BR102" s="9"/>
      <c r="BS102" s="2"/>
      <c r="EE102" s="1" t="e">
        <f>ROUND(#REF!*0.8248888,0)</f>
        <v>#REF!</v>
      </c>
      <c r="ES102" s="2">
        <f t="shared" si="2"/>
        <v>-12860</v>
      </c>
      <c r="EZ102" s="1">
        <f t="shared" si="3"/>
        <v>-12860</v>
      </c>
    </row>
    <row r="103" spans="1:156">
      <c r="A103" s="1">
        <f t="shared" si="4"/>
        <v>97</v>
      </c>
      <c r="B103" s="55" t="s">
        <v>16</v>
      </c>
      <c r="C103" s="90">
        <v>14.83</v>
      </c>
      <c r="D103" s="52"/>
      <c r="E103" s="52">
        <v>84.25</v>
      </c>
      <c r="F103" s="72">
        <f>15.298</f>
        <v>15.298</v>
      </c>
      <c r="G103" s="52">
        <v>273.07</v>
      </c>
      <c r="H103" s="52">
        <f>G103/120</f>
        <v>2.2755833333333331</v>
      </c>
      <c r="I103" s="99" t="s">
        <v>73</v>
      </c>
      <c r="K103" s="18" t="s">
        <v>204</v>
      </c>
      <c r="L103" s="147">
        <v>387</v>
      </c>
      <c r="M103" s="15" t="s">
        <v>318</v>
      </c>
      <c r="N103" s="145" t="s">
        <v>343</v>
      </c>
      <c r="O103" s="129"/>
      <c r="P103" s="146"/>
      <c r="Q103" s="125"/>
      <c r="R103" s="125"/>
      <c r="S103" s="136"/>
      <c r="T103" s="136"/>
      <c r="Z103" s="48"/>
      <c r="AA103" s="9"/>
      <c r="AB103" s="27"/>
      <c r="AC103" s="26"/>
      <c r="AD103" s="63"/>
      <c r="AE103" s="49"/>
      <c r="AF103" s="48"/>
      <c r="AI103" s="15"/>
      <c r="AJ103" s="2"/>
      <c r="AM103" s="27"/>
      <c r="AN103" s="26"/>
      <c r="AO103" s="26"/>
      <c r="AP103" s="49"/>
      <c r="AQ103" s="64"/>
      <c r="AR103" s="48"/>
      <c r="AU103" s="2"/>
      <c r="AW103" s="27"/>
      <c r="AZ103" s="27"/>
      <c r="BA103" s="27"/>
      <c r="BD103" s="29"/>
      <c r="BE103" s="27"/>
      <c r="BF103" s="29"/>
      <c r="BG103" s="6"/>
      <c r="BI103" s="36"/>
      <c r="BJ103" s="6"/>
      <c r="BL103" s="27"/>
      <c r="BN103" s="27"/>
      <c r="BS103" s="2"/>
      <c r="EE103" s="1" t="e">
        <f>ROUND(#REF!*0.8248888,0)</f>
        <v>#REF!</v>
      </c>
      <c r="ES103" s="2">
        <f t="shared" si="2"/>
        <v>-13053</v>
      </c>
      <c r="EZ103" s="1">
        <f t="shared" si="3"/>
        <v>-13053</v>
      </c>
    </row>
    <row r="104" spans="1:156">
      <c r="A104" s="1">
        <f t="shared" si="4"/>
        <v>98</v>
      </c>
      <c r="B104" s="39" t="s">
        <v>171</v>
      </c>
      <c r="C104" s="137">
        <v>12.94</v>
      </c>
      <c r="D104" s="96" t="s">
        <v>345</v>
      </c>
      <c r="F104" s="39">
        <v>15.685</v>
      </c>
      <c r="G104" s="52">
        <v>279.98</v>
      </c>
      <c r="H104" s="52">
        <v>2.33</v>
      </c>
      <c r="I104" s="115" t="s">
        <v>74</v>
      </c>
      <c r="K104" s="18" t="s">
        <v>204</v>
      </c>
      <c r="L104" s="18">
        <v>31</v>
      </c>
      <c r="N104" s="125" t="s">
        <v>344</v>
      </c>
      <c r="O104" s="125"/>
      <c r="Z104" s="48"/>
      <c r="AA104" s="9"/>
      <c r="AB104" s="27"/>
      <c r="AC104" s="26"/>
      <c r="AD104" s="63"/>
      <c r="AE104" s="49"/>
      <c r="AF104" s="48"/>
      <c r="AI104" s="15"/>
      <c r="AJ104" s="2"/>
      <c r="AM104" s="27"/>
      <c r="AN104" s="26"/>
      <c r="AO104" s="26"/>
      <c r="AP104" s="49"/>
      <c r="AQ104" s="64"/>
      <c r="AR104" s="48"/>
      <c r="AU104" s="2"/>
      <c r="AV104" s="2"/>
      <c r="AW104" s="2"/>
      <c r="AX104" s="2"/>
      <c r="AY104" s="2"/>
      <c r="AZ104" s="32"/>
      <c r="BA104" s="2"/>
      <c r="BB104" s="2"/>
      <c r="BC104" s="2"/>
      <c r="BD104" s="2"/>
      <c r="BE104" s="32"/>
      <c r="BF104" s="2"/>
      <c r="BG104" s="5"/>
      <c r="BH104" s="2"/>
      <c r="BI104" s="5"/>
      <c r="BJ104" s="5"/>
      <c r="BL104" s="2"/>
      <c r="BM104" s="2"/>
      <c r="BN104" s="2"/>
      <c r="BO104" s="2"/>
      <c r="BP104" s="2"/>
      <c r="BQ104" s="27"/>
      <c r="BR104" s="27"/>
      <c r="BS104" s="2"/>
      <c r="BT104" s="2"/>
      <c r="BU104" s="2"/>
      <c r="BV104" s="2"/>
      <c r="DQ104" s="2"/>
      <c r="EE104" s="1" t="e">
        <f>ROUND(#REF!*0.8248888,0)</f>
        <v>#REF!</v>
      </c>
      <c r="ES104" s="2">
        <f t="shared" si="2"/>
        <v>-13249</v>
      </c>
      <c r="EZ104" s="1">
        <f t="shared" si="3"/>
        <v>-13249</v>
      </c>
    </row>
    <row r="105" spans="1:156">
      <c r="A105" s="1">
        <f t="shared" si="4"/>
        <v>99</v>
      </c>
      <c r="B105" s="39" t="s">
        <v>79</v>
      </c>
      <c r="C105" s="12">
        <v>12.619</v>
      </c>
      <c r="D105" s="98">
        <v>54.61</v>
      </c>
      <c r="E105" s="2"/>
      <c r="F105" s="12">
        <v>15.653</v>
      </c>
      <c r="G105" s="52">
        <v>279.39999999999998</v>
      </c>
      <c r="H105" s="52">
        <f>G105/120</f>
        <v>2.3283333333333331</v>
      </c>
      <c r="I105" s="105" t="s">
        <v>74</v>
      </c>
      <c r="K105" s="18" t="s">
        <v>346</v>
      </c>
      <c r="L105" s="18">
        <v>58</v>
      </c>
      <c r="N105" s="125" t="s">
        <v>454</v>
      </c>
      <c r="O105" s="125"/>
      <c r="P105" s="125"/>
      <c r="S105" s="38"/>
      <c r="T105" s="37"/>
      <c r="Z105" s="48"/>
      <c r="AA105" s="9"/>
      <c r="AB105" s="27"/>
      <c r="AC105" s="26"/>
      <c r="AD105" s="63"/>
      <c r="AE105" s="49"/>
      <c r="AF105" s="48"/>
      <c r="AI105" s="15"/>
      <c r="AJ105" s="2"/>
      <c r="AM105" s="27"/>
      <c r="AN105" s="26"/>
      <c r="AO105" s="26"/>
      <c r="AP105" s="49"/>
      <c r="AQ105" s="64"/>
      <c r="AR105" s="48"/>
      <c r="AZ105" s="15"/>
      <c r="BA105" s="2"/>
      <c r="BE105" s="12"/>
      <c r="BG105" s="6"/>
      <c r="BI105" s="6"/>
      <c r="BJ105" s="6"/>
      <c r="BL105" s="2"/>
      <c r="BS105" s="2"/>
      <c r="EE105" s="1" t="e">
        <f>ROUND(#REF!*0.8248888,0)</f>
        <v>#REF!</v>
      </c>
      <c r="ES105" s="2">
        <f t="shared" si="2"/>
        <v>-13448</v>
      </c>
      <c r="EZ105" s="1">
        <f t="shared" si="3"/>
        <v>-13448</v>
      </c>
    </row>
    <row r="106" spans="1:156">
      <c r="A106" s="1">
        <f t="shared" si="4"/>
        <v>100</v>
      </c>
      <c r="B106" s="93" t="s">
        <v>27</v>
      </c>
      <c r="C106" s="76">
        <v>9.99</v>
      </c>
      <c r="D106" s="98">
        <v>49.58</v>
      </c>
      <c r="E106" s="98">
        <v>187.68</v>
      </c>
      <c r="F106" s="76">
        <v>13.787000000000001</v>
      </c>
      <c r="G106" s="98">
        <v>246.1</v>
      </c>
      <c r="H106" s="98">
        <v>2.0499999999999998</v>
      </c>
      <c r="I106" s="87" t="s">
        <v>74</v>
      </c>
      <c r="K106" s="18" t="s">
        <v>267</v>
      </c>
      <c r="L106" s="18">
        <v>732</v>
      </c>
      <c r="N106" s="125" t="s">
        <v>349</v>
      </c>
      <c r="O106" s="125"/>
      <c r="P106" s="125"/>
      <c r="Q106" s="125"/>
      <c r="R106" s="125"/>
      <c r="S106" s="38"/>
      <c r="T106" s="37"/>
      <c r="Z106" s="48"/>
      <c r="AA106" s="9"/>
      <c r="AB106" s="27"/>
      <c r="AC106" s="26"/>
      <c r="AD106" s="63"/>
      <c r="AE106" s="49"/>
      <c r="AF106" s="48"/>
      <c r="AI106" s="15"/>
      <c r="AJ106" s="2"/>
      <c r="AM106" s="27"/>
      <c r="AN106" s="26"/>
      <c r="AO106" s="26"/>
      <c r="AP106" s="49"/>
      <c r="AQ106" s="64"/>
      <c r="AR106" s="48"/>
      <c r="AZ106" s="15"/>
      <c r="BA106" s="2"/>
      <c r="BE106" s="12"/>
      <c r="BG106" s="6"/>
      <c r="BI106" s="6"/>
      <c r="BJ106" s="6"/>
      <c r="BL106" s="2"/>
      <c r="BS106" s="2"/>
      <c r="DQ106" s="7"/>
      <c r="EE106" s="1" t="e">
        <f>ROUND(#REF!*0.8248888,0)</f>
        <v>#REF!</v>
      </c>
      <c r="ES106" s="2">
        <f t="shared" si="2"/>
        <v>-13650</v>
      </c>
      <c r="EZ106" s="1">
        <f t="shared" si="3"/>
        <v>-13650</v>
      </c>
    </row>
    <row r="107" spans="1:156">
      <c r="A107" s="1">
        <f t="shared" si="4"/>
        <v>101</v>
      </c>
      <c r="B107" s="95" t="s">
        <v>133</v>
      </c>
      <c r="C107" s="1">
        <v>9.343</v>
      </c>
      <c r="D107" s="52">
        <v>38.86</v>
      </c>
      <c r="E107" s="52">
        <v>61.35</v>
      </c>
      <c r="F107" s="1">
        <v>11.843</v>
      </c>
      <c r="G107" s="52">
        <v>211.39</v>
      </c>
      <c r="H107" s="107">
        <f>G107/120</f>
        <v>1.7615833333333333</v>
      </c>
      <c r="I107" s="82" t="str">
        <f>I106</f>
        <v>Ende Juni 2024</v>
      </c>
      <c r="K107" s="18" t="s">
        <v>347</v>
      </c>
      <c r="L107" s="18">
        <v>447</v>
      </c>
      <c r="N107" s="125" t="s">
        <v>350</v>
      </c>
      <c r="O107" s="125"/>
      <c r="P107" s="125"/>
      <c r="Q107" s="125"/>
      <c r="S107" s="38"/>
      <c r="T107" s="37"/>
      <c r="Z107" s="48"/>
      <c r="AA107" s="9"/>
      <c r="AB107" s="27"/>
      <c r="AC107" s="26"/>
      <c r="AD107" s="63"/>
      <c r="AE107" s="49"/>
      <c r="AF107" s="48"/>
      <c r="AI107" s="15"/>
      <c r="AJ107" s="2"/>
      <c r="AM107" s="27"/>
      <c r="AN107" s="26"/>
      <c r="AO107" s="26"/>
      <c r="AP107" s="49"/>
      <c r="AQ107" s="64"/>
      <c r="AR107" s="48"/>
      <c r="AZ107" s="19"/>
      <c r="BA107" s="2"/>
      <c r="BE107" s="12"/>
      <c r="BG107" s="6"/>
      <c r="BI107" s="6"/>
      <c r="BJ107" s="6"/>
      <c r="BL107" s="2"/>
      <c r="BS107" s="2"/>
      <c r="ES107" s="2">
        <f t="shared" si="2"/>
        <v>-13855</v>
      </c>
      <c r="EZ107" s="1">
        <f t="shared" si="3"/>
        <v>-13855</v>
      </c>
    </row>
    <row r="108" spans="1:156">
      <c r="A108" s="1">
        <f t="shared" si="4"/>
        <v>102</v>
      </c>
      <c r="B108" s="39" t="s">
        <v>164</v>
      </c>
      <c r="C108" s="39">
        <v>10.195</v>
      </c>
      <c r="D108" s="98" t="s">
        <v>529</v>
      </c>
      <c r="E108" s="98">
        <v>76.16</v>
      </c>
      <c r="F108" s="39">
        <v>11.664</v>
      </c>
      <c r="G108" s="98">
        <v>208.21</v>
      </c>
      <c r="H108" s="120">
        <f>G108/120</f>
        <v>1.7350833333333333</v>
      </c>
      <c r="I108" s="149" t="s">
        <v>74</v>
      </c>
      <c r="K108" s="18" t="s">
        <v>210</v>
      </c>
      <c r="L108" s="18">
        <v>16</v>
      </c>
      <c r="M108" s="15" t="s">
        <v>492</v>
      </c>
      <c r="N108" s="125" t="s">
        <v>351</v>
      </c>
      <c r="O108" s="125"/>
      <c r="P108" s="125"/>
      <c r="Q108" s="125"/>
      <c r="S108" s="38"/>
      <c r="T108" s="37"/>
      <c r="Z108" s="48"/>
      <c r="AA108" s="9"/>
      <c r="AB108" s="27"/>
      <c r="AC108" s="26"/>
      <c r="AD108" s="63"/>
      <c r="AE108" s="49"/>
      <c r="AF108" s="48"/>
      <c r="AI108" s="15"/>
      <c r="AJ108" s="2"/>
      <c r="AM108" s="27"/>
      <c r="AN108" s="26"/>
      <c r="AO108" s="26"/>
      <c r="AP108" s="49"/>
      <c r="AQ108" s="64"/>
      <c r="AR108" s="48"/>
      <c r="ES108" s="2"/>
    </row>
    <row r="109" spans="1:156">
      <c r="A109" s="1">
        <f t="shared" si="4"/>
        <v>103</v>
      </c>
      <c r="B109" s="55" t="s">
        <v>17</v>
      </c>
      <c r="C109" s="102">
        <v>11.02</v>
      </c>
      <c r="D109" s="52">
        <v>21.8</v>
      </c>
      <c r="E109" s="7"/>
      <c r="F109" s="76">
        <v>12.231</v>
      </c>
      <c r="G109" s="52">
        <v>218.33</v>
      </c>
      <c r="H109" s="52">
        <f>G109/120</f>
        <v>1.8194166666666667</v>
      </c>
      <c r="I109" s="99" t="s">
        <v>74</v>
      </c>
      <c r="K109" s="18" t="s">
        <v>204</v>
      </c>
      <c r="L109" s="18">
        <v>118</v>
      </c>
      <c r="N109" s="125" t="s">
        <v>352</v>
      </c>
      <c r="O109" s="125"/>
      <c r="P109" s="125"/>
      <c r="Q109" s="125"/>
      <c r="R109" s="125"/>
      <c r="S109" s="136"/>
      <c r="T109" s="136"/>
      <c r="U109" s="125"/>
      <c r="V109" s="125"/>
      <c r="W109" s="125"/>
      <c r="Z109" s="48"/>
      <c r="AA109" s="9"/>
      <c r="AB109" s="27"/>
      <c r="AC109" s="26"/>
      <c r="AD109" s="63"/>
      <c r="AE109" s="49"/>
      <c r="AF109" s="48"/>
      <c r="AI109" s="15"/>
      <c r="AJ109" s="2"/>
      <c r="AM109" s="27"/>
      <c r="AN109" s="26"/>
      <c r="AO109" s="26"/>
      <c r="AP109" s="49"/>
      <c r="AQ109" s="64"/>
      <c r="AR109" s="48"/>
      <c r="ES109" s="2"/>
    </row>
    <row r="110" spans="1:156">
      <c r="A110" s="1">
        <f t="shared" si="4"/>
        <v>104</v>
      </c>
      <c r="B110" s="39" t="s">
        <v>197</v>
      </c>
      <c r="C110" s="39">
        <v>8.8420000000000005</v>
      </c>
      <c r="D110" s="98">
        <v>23.57</v>
      </c>
      <c r="E110" s="12"/>
      <c r="F110" s="39">
        <v>10.151</v>
      </c>
      <c r="G110" s="98">
        <v>181.2</v>
      </c>
      <c r="H110" s="98">
        <v>1.51</v>
      </c>
      <c r="I110" s="116" t="s">
        <v>74</v>
      </c>
      <c r="K110" s="18" t="s">
        <v>237</v>
      </c>
      <c r="L110" s="18">
        <v>68</v>
      </c>
      <c r="N110" s="125" t="s">
        <v>369</v>
      </c>
      <c r="O110" s="125"/>
      <c r="P110" s="125"/>
      <c r="Q110" s="125"/>
      <c r="R110" s="125"/>
      <c r="U110" s="125"/>
      <c r="Z110" s="48"/>
      <c r="AA110" s="9"/>
      <c r="AB110" s="27"/>
      <c r="AC110" s="26"/>
      <c r="AD110" s="63"/>
      <c r="AE110" s="49"/>
      <c r="AF110" s="48"/>
      <c r="AI110" s="15"/>
      <c r="AJ110" s="2"/>
      <c r="AM110" s="27"/>
      <c r="AN110" s="26"/>
      <c r="AO110" s="26"/>
      <c r="AP110" s="49"/>
      <c r="AQ110" s="64"/>
      <c r="AR110" s="48"/>
      <c r="ES110" s="2"/>
    </row>
    <row r="111" spans="1:156">
      <c r="A111" s="1">
        <f t="shared" si="4"/>
        <v>105</v>
      </c>
      <c r="B111" s="21" t="s">
        <v>18</v>
      </c>
      <c r="C111" s="90">
        <v>9.0299999999999994</v>
      </c>
      <c r="D111" s="98">
        <v>106.51</v>
      </c>
      <c r="E111" s="150"/>
      <c r="F111" s="76">
        <v>14.946999999999999</v>
      </c>
      <c r="G111" s="98">
        <v>266.81</v>
      </c>
      <c r="H111" s="98">
        <f>G111/120</f>
        <v>2.2234166666666666</v>
      </c>
      <c r="I111" s="87" t="s">
        <v>74</v>
      </c>
      <c r="K111" s="18" t="s">
        <v>204</v>
      </c>
      <c r="L111" s="114">
        <v>1010</v>
      </c>
      <c r="M111" s="15" t="s">
        <v>491</v>
      </c>
      <c r="N111" s="125" t="s">
        <v>357</v>
      </c>
      <c r="O111" s="125"/>
      <c r="P111" s="125"/>
      <c r="Q111" s="125"/>
      <c r="R111" s="125"/>
      <c r="S111" s="136"/>
      <c r="T111" s="136"/>
      <c r="Z111" s="48"/>
      <c r="AA111" s="9"/>
      <c r="AB111" s="27"/>
      <c r="AC111" s="26"/>
      <c r="AD111" s="63"/>
      <c r="AE111" s="49"/>
      <c r="AF111" s="48"/>
      <c r="AI111" s="15"/>
      <c r="AJ111" s="2"/>
      <c r="AM111" s="8"/>
      <c r="AN111" s="26"/>
      <c r="AO111" s="26"/>
      <c r="AP111" s="49"/>
      <c r="AQ111" s="8"/>
      <c r="AR111" s="48"/>
      <c r="ES111" s="2"/>
    </row>
    <row r="112" spans="1:156">
      <c r="A112" s="1">
        <f t="shared" si="4"/>
        <v>106</v>
      </c>
      <c r="B112" s="39" t="s">
        <v>172</v>
      </c>
      <c r="C112" s="75">
        <v>12.74</v>
      </c>
      <c r="D112" s="98">
        <v>59.08</v>
      </c>
      <c r="E112" s="12"/>
      <c r="F112" s="39">
        <v>16.021999999999998</v>
      </c>
      <c r="G112" s="98">
        <v>286</v>
      </c>
      <c r="H112" s="98">
        <v>2.38</v>
      </c>
      <c r="I112" s="12" t="s">
        <v>74</v>
      </c>
      <c r="K112" s="18" t="s">
        <v>204</v>
      </c>
      <c r="L112" s="18">
        <v>2</v>
      </c>
      <c r="N112" s="125" t="s">
        <v>359</v>
      </c>
      <c r="O112" s="125"/>
      <c r="P112" s="125"/>
      <c r="Q112" s="125"/>
      <c r="T112" s="37"/>
      <c r="Z112" s="48"/>
      <c r="AA112" s="9"/>
      <c r="AB112" s="27"/>
      <c r="AC112" s="26"/>
      <c r="AD112" s="63"/>
      <c r="AI112" s="15"/>
      <c r="AJ112" s="2"/>
      <c r="EE112" s="1" t="e">
        <f>SUM(EE46:EE105)</f>
        <v>#REF!</v>
      </c>
      <c r="ES112" s="2"/>
    </row>
    <row r="113" spans="1:156">
      <c r="A113" s="1">
        <f t="shared" si="4"/>
        <v>107</v>
      </c>
      <c r="B113" s="12" t="s">
        <v>348</v>
      </c>
      <c r="C113" s="75">
        <v>9.0779999999999994</v>
      </c>
      <c r="D113" s="98">
        <v>60.39</v>
      </c>
      <c r="E113" s="116"/>
      <c r="F113" s="12">
        <v>12.433</v>
      </c>
      <c r="G113" s="98">
        <v>221.93</v>
      </c>
      <c r="H113" s="98">
        <v>1.85</v>
      </c>
      <c r="I113" s="12" t="s">
        <v>97</v>
      </c>
      <c r="K113" s="18" t="s">
        <v>204</v>
      </c>
      <c r="L113" s="114">
        <v>1090</v>
      </c>
      <c r="M113" s="15" t="s">
        <v>319</v>
      </c>
      <c r="N113" s="125" t="s">
        <v>528</v>
      </c>
      <c r="O113" s="125"/>
      <c r="P113" s="125"/>
      <c r="Q113" s="125"/>
      <c r="R113" s="125"/>
      <c r="S113" s="138"/>
      <c r="T113" s="136"/>
      <c r="U113" s="141"/>
      <c r="V113" s="138"/>
      <c r="W113" s="63"/>
      <c r="AI113" s="15"/>
      <c r="EE113" s="1" t="e">
        <f>SUM(EE87:EE105)</f>
        <v>#REF!</v>
      </c>
      <c r="ES113" s="2"/>
    </row>
    <row r="114" spans="1:156">
      <c r="A114" s="1">
        <f t="shared" si="4"/>
        <v>108</v>
      </c>
      <c r="B114" s="124" t="s">
        <v>43</v>
      </c>
      <c r="C114" s="83">
        <v>8.01</v>
      </c>
      <c r="D114" s="58">
        <v>31.83</v>
      </c>
      <c r="E114" s="27"/>
      <c r="F114" s="83">
        <v>9.7780000000000005</v>
      </c>
      <c r="G114" s="58">
        <v>174.54</v>
      </c>
      <c r="H114" s="58">
        <f>G114/120</f>
        <v>1.4544999999999999</v>
      </c>
      <c r="I114" s="87" t="s">
        <v>74</v>
      </c>
      <c r="K114" s="18" t="s">
        <v>237</v>
      </c>
      <c r="L114" s="148">
        <v>206</v>
      </c>
      <c r="M114" s="15" t="s">
        <v>360</v>
      </c>
      <c r="N114" s="125" t="s">
        <v>455</v>
      </c>
      <c r="O114" s="125"/>
      <c r="P114" s="125"/>
      <c r="Q114" s="125"/>
      <c r="R114" s="125"/>
      <c r="S114" s="136"/>
      <c r="T114" s="136"/>
      <c r="U114" s="125"/>
      <c r="V114" s="125"/>
      <c r="W114" s="125"/>
      <c r="X114" s="125"/>
      <c r="Y114" s="125"/>
      <c r="Z114" s="48"/>
      <c r="AA114" s="9"/>
      <c r="AB114" s="27"/>
      <c r="AC114" s="26"/>
      <c r="AD114" s="63"/>
      <c r="AI114" s="15"/>
      <c r="EE114" s="1" t="e">
        <f>SUM(EE46:EE86)</f>
        <v>#REF!</v>
      </c>
      <c r="ES114" s="2"/>
    </row>
    <row r="115" spans="1:156">
      <c r="A115" s="1">
        <f t="shared" si="4"/>
        <v>109</v>
      </c>
      <c r="B115" s="39" t="s">
        <v>173</v>
      </c>
      <c r="C115" s="137">
        <v>11.98</v>
      </c>
      <c r="D115" s="98" t="s">
        <v>362</v>
      </c>
      <c r="E115" s="98">
        <v>61.36</v>
      </c>
      <c r="F115" s="39">
        <v>14.025</v>
      </c>
      <c r="G115" s="98">
        <v>250.35</v>
      </c>
      <c r="H115" s="98">
        <v>2.09</v>
      </c>
      <c r="I115" s="98" t="s">
        <v>74</v>
      </c>
      <c r="K115" s="12" t="s">
        <v>204</v>
      </c>
      <c r="L115" s="148">
        <v>10</v>
      </c>
      <c r="N115" s="125" t="s">
        <v>361</v>
      </c>
      <c r="O115" s="125"/>
      <c r="P115" s="125"/>
      <c r="Q115" s="125"/>
      <c r="R115" s="125"/>
      <c r="S115" s="38"/>
      <c r="T115" s="37"/>
      <c r="Z115" s="48"/>
      <c r="AA115" s="9"/>
      <c r="AB115" s="27"/>
      <c r="AC115" s="26"/>
      <c r="AD115" s="63"/>
      <c r="AI115" s="15"/>
      <c r="EE115" s="2" t="e">
        <f>ROUND(-EE113/EE114,2)</f>
        <v>#REF!</v>
      </c>
      <c r="ES115" s="2"/>
    </row>
    <row r="116" spans="1:156">
      <c r="A116" s="1">
        <f t="shared" si="4"/>
        <v>110</v>
      </c>
      <c r="B116" s="1" t="s">
        <v>467</v>
      </c>
      <c r="C116" s="73">
        <v>9.61</v>
      </c>
      <c r="D116" s="52">
        <v>41.41</v>
      </c>
      <c r="E116" s="52">
        <v>69.84</v>
      </c>
      <c r="F116" s="1">
        <v>12.298999999999999</v>
      </c>
      <c r="G116" s="52">
        <v>219.53</v>
      </c>
      <c r="H116" s="52">
        <v>1.83</v>
      </c>
      <c r="I116" s="1" t="s">
        <v>73</v>
      </c>
      <c r="J116" s="18"/>
      <c r="K116" s="147" t="s">
        <v>210</v>
      </c>
      <c r="L116" s="1">
        <v>39</v>
      </c>
      <c r="N116" s="125" t="s">
        <v>468</v>
      </c>
      <c r="O116" s="125"/>
      <c r="P116" s="125"/>
      <c r="Q116" s="125"/>
      <c r="R116" s="125"/>
      <c r="AI116" s="15"/>
      <c r="ES116" s="2"/>
    </row>
    <row r="117" spans="1:156">
      <c r="A117" s="1">
        <f t="shared" si="4"/>
        <v>111</v>
      </c>
      <c r="B117" s="93" t="s">
        <v>44</v>
      </c>
      <c r="C117" s="76">
        <v>13.44</v>
      </c>
      <c r="D117" s="98">
        <v>58.85</v>
      </c>
      <c r="E117" s="64"/>
      <c r="F117" s="76">
        <v>16.709</v>
      </c>
      <c r="G117" s="98">
        <v>298.26</v>
      </c>
      <c r="H117" s="98">
        <v>2.4900000000000002</v>
      </c>
      <c r="I117" s="12" t="s">
        <v>74</v>
      </c>
      <c r="K117" s="39" t="s">
        <v>200</v>
      </c>
      <c r="L117" s="148">
        <v>1067</v>
      </c>
      <c r="N117" s="138" t="s">
        <v>456</v>
      </c>
      <c r="O117" s="138"/>
      <c r="P117" s="138"/>
      <c r="Q117" s="139"/>
      <c r="R117" s="125"/>
      <c r="S117" s="136"/>
      <c r="T117" s="136"/>
      <c r="Z117" s="48"/>
      <c r="AA117" s="9"/>
      <c r="AB117" s="27"/>
      <c r="AC117" s="26"/>
      <c r="AD117" s="63"/>
      <c r="AI117" s="15"/>
      <c r="EE117" s="7">
        <v>2E-3</v>
      </c>
      <c r="ES117" s="2"/>
    </row>
    <row r="118" spans="1:156">
      <c r="A118" s="1">
        <f t="shared" si="4"/>
        <v>112</v>
      </c>
      <c r="B118" s="39" t="s">
        <v>88</v>
      </c>
      <c r="C118" s="75">
        <v>9.6999999999999993</v>
      </c>
      <c r="D118" s="12" t="s">
        <v>106</v>
      </c>
      <c r="E118" s="12"/>
      <c r="F118" s="12">
        <v>10.416</v>
      </c>
      <c r="G118" s="98">
        <v>185.93</v>
      </c>
      <c r="H118" s="98">
        <v>1.55</v>
      </c>
      <c r="I118" s="12" t="s">
        <v>74</v>
      </c>
      <c r="K118" s="39" t="s">
        <v>204</v>
      </c>
      <c r="L118" s="148">
        <v>99</v>
      </c>
      <c r="N118" s="138" t="s">
        <v>303</v>
      </c>
      <c r="O118" s="138"/>
      <c r="P118" s="138"/>
      <c r="Q118" s="139"/>
      <c r="R118" s="138"/>
      <c r="S118" s="38"/>
      <c r="T118" s="37"/>
      <c r="Z118" s="48"/>
      <c r="AA118" s="9"/>
      <c r="AB118" s="27"/>
      <c r="AC118" s="26"/>
      <c r="AD118" s="63"/>
      <c r="AI118" s="15"/>
      <c r="ES118" s="2"/>
    </row>
    <row r="119" spans="1:156">
      <c r="A119" s="1">
        <f t="shared" si="4"/>
        <v>113</v>
      </c>
      <c r="B119" s="106" t="s">
        <v>115</v>
      </c>
      <c r="C119" s="81">
        <v>8.8000000000000007</v>
      </c>
      <c r="D119" s="153">
        <v>23</v>
      </c>
      <c r="E119" s="155"/>
      <c r="F119" s="106">
        <v>10.077999999999999</v>
      </c>
      <c r="G119" s="58">
        <v>179.88</v>
      </c>
      <c r="H119" s="58">
        <f>G119/120</f>
        <v>1.4989999999999999</v>
      </c>
      <c r="I119" s="158" t="s">
        <v>74</v>
      </c>
      <c r="N119" s="138" t="s">
        <v>363</v>
      </c>
      <c r="O119" s="138"/>
      <c r="P119" s="138"/>
      <c r="Q119" s="65"/>
      <c r="S119" s="38"/>
      <c r="T119" s="37"/>
      <c r="Z119" s="48"/>
      <c r="AA119" s="9"/>
      <c r="AB119" s="27"/>
      <c r="AC119" s="26"/>
      <c r="AD119" s="63"/>
      <c r="AI119" s="15"/>
      <c r="ES119" s="2">
        <f>ROUND(ES107*1.015,0)</f>
        <v>-14063</v>
      </c>
      <c r="EZ119" s="1">
        <f t="shared" ref="EZ119:EZ127" si="5">ES119</f>
        <v>-14063</v>
      </c>
    </row>
    <row r="120" spans="1:156">
      <c r="A120" s="1">
        <f t="shared" si="4"/>
        <v>114</v>
      </c>
      <c r="B120" s="21" t="s">
        <v>19</v>
      </c>
      <c r="C120" s="76">
        <v>11.023</v>
      </c>
      <c r="D120" s="12" t="s">
        <v>98</v>
      </c>
      <c r="E120" s="98">
        <v>83.66</v>
      </c>
      <c r="F120" s="76">
        <v>12.863</v>
      </c>
      <c r="G120" s="98">
        <v>229.59</v>
      </c>
      <c r="H120" s="58">
        <f>G120/120</f>
        <v>1.9132500000000001</v>
      </c>
      <c r="I120" s="87" t="str">
        <f>I114</f>
        <v>Ende Juni 2024</v>
      </c>
      <c r="K120" s="39" t="s">
        <v>204</v>
      </c>
      <c r="L120" s="148">
        <v>153</v>
      </c>
      <c r="N120" s="138" t="s">
        <v>364</v>
      </c>
      <c r="O120" s="138"/>
      <c r="P120" s="138"/>
      <c r="Q120" s="65"/>
      <c r="S120" s="38"/>
      <c r="T120" s="37"/>
      <c r="U120" s="125"/>
      <c r="V120" s="125"/>
      <c r="W120" s="125"/>
      <c r="X120" s="125"/>
      <c r="Y120" s="125"/>
      <c r="Z120" s="138"/>
      <c r="AA120" s="136"/>
      <c r="AB120" s="141"/>
      <c r="AC120" s="26"/>
      <c r="AD120" s="63"/>
      <c r="AE120" s="125"/>
      <c r="AI120" s="15"/>
      <c r="ES120" s="2">
        <f t="shared" ref="ES120:ES127" si="6">ROUND(ES119*1.015,0)</f>
        <v>-14274</v>
      </c>
      <c r="EZ120" s="1">
        <f t="shared" si="5"/>
        <v>-14274</v>
      </c>
    </row>
    <row r="121" spans="1:156">
      <c r="A121" s="1">
        <f t="shared" si="4"/>
        <v>115</v>
      </c>
      <c r="B121" s="93" t="s">
        <v>45</v>
      </c>
      <c r="C121" s="76">
        <v>9.9</v>
      </c>
      <c r="D121" s="98">
        <v>27</v>
      </c>
      <c r="E121" s="98">
        <v>190.75</v>
      </c>
      <c r="F121" s="76">
        <v>12.46</v>
      </c>
      <c r="G121" s="98">
        <v>222.41</v>
      </c>
      <c r="H121" s="98">
        <v>1.85</v>
      </c>
      <c r="I121" s="87" t="s">
        <v>313</v>
      </c>
      <c r="K121" s="39" t="s">
        <v>204</v>
      </c>
      <c r="L121" s="148">
        <v>198</v>
      </c>
      <c r="N121" s="125" t="s">
        <v>365</v>
      </c>
      <c r="O121" s="125"/>
      <c r="P121" s="138"/>
      <c r="Q121" s="139"/>
      <c r="R121" s="125"/>
      <c r="S121" s="136"/>
      <c r="T121" s="136"/>
      <c r="Z121" s="48"/>
      <c r="AA121" s="9"/>
      <c r="AB121" s="27"/>
      <c r="AC121" s="138"/>
      <c r="AD121" s="139"/>
      <c r="AI121" s="15"/>
      <c r="ES121" s="2">
        <f t="shared" si="6"/>
        <v>-14488</v>
      </c>
      <c r="EZ121" s="1">
        <f t="shared" si="5"/>
        <v>-14488</v>
      </c>
    </row>
    <row r="122" spans="1:156">
      <c r="A122" s="1">
        <f t="shared" si="4"/>
        <v>116</v>
      </c>
      <c r="B122" s="93" t="s">
        <v>489</v>
      </c>
      <c r="C122" s="76">
        <v>8.1</v>
      </c>
      <c r="D122" s="98">
        <v>49.05</v>
      </c>
      <c r="E122" s="98">
        <v>100.96</v>
      </c>
      <c r="F122" s="76">
        <v>11.385999999999999</v>
      </c>
      <c r="G122" s="98">
        <v>203.24</v>
      </c>
      <c r="H122" s="98">
        <v>1.69</v>
      </c>
      <c r="I122" s="87" t="s">
        <v>74</v>
      </c>
      <c r="K122" s="18" t="s">
        <v>204</v>
      </c>
      <c r="L122" s="148">
        <v>198</v>
      </c>
      <c r="N122" s="125" t="s">
        <v>366</v>
      </c>
      <c r="O122" s="125"/>
      <c r="P122" s="125"/>
      <c r="Q122" s="139"/>
      <c r="R122" s="125"/>
      <c r="S122" s="136"/>
      <c r="T122" s="37"/>
      <c r="Z122" s="48"/>
      <c r="AA122" s="9"/>
      <c r="AB122" s="27"/>
      <c r="AC122" s="26"/>
      <c r="AD122" s="63"/>
      <c r="AI122" s="15"/>
      <c r="ES122" s="2">
        <f t="shared" si="6"/>
        <v>-14705</v>
      </c>
      <c r="EZ122" s="1">
        <f t="shared" si="5"/>
        <v>-14705</v>
      </c>
    </row>
    <row r="123" spans="1:156">
      <c r="A123" s="1">
        <f t="shared" si="4"/>
        <v>117</v>
      </c>
      <c r="B123" s="39" t="s">
        <v>93</v>
      </c>
      <c r="C123" s="39">
        <v>14.266999999999999</v>
      </c>
      <c r="D123" s="98">
        <v>34.15</v>
      </c>
      <c r="E123" s="98">
        <v>40</v>
      </c>
      <c r="F123" s="39">
        <v>16.385999999999999</v>
      </c>
      <c r="G123" s="98">
        <v>292.5</v>
      </c>
      <c r="H123" s="98">
        <f>G123/120</f>
        <v>2.4375</v>
      </c>
      <c r="I123" s="10" t="s">
        <v>371</v>
      </c>
      <c r="K123" s="18" t="s">
        <v>204</v>
      </c>
      <c r="L123" s="148">
        <v>7</v>
      </c>
      <c r="N123" s="125" t="s">
        <v>370</v>
      </c>
      <c r="O123" s="125"/>
      <c r="P123" s="125"/>
      <c r="Q123" s="125"/>
      <c r="R123" s="136"/>
      <c r="S123" s="37"/>
      <c r="Z123" s="48"/>
      <c r="AA123" s="9"/>
      <c r="AB123" s="27"/>
      <c r="AC123" s="26"/>
      <c r="AD123" s="63"/>
      <c r="AI123" s="15"/>
      <c r="ES123" s="2">
        <f t="shared" si="6"/>
        <v>-14926</v>
      </c>
      <c r="EZ123" s="1">
        <f t="shared" si="5"/>
        <v>-14926</v>
      </c>
    </row>
    <row r="124" spans="1:156">
      <c r="A124" s="1">
        <f t="shared" si="4"/>
        <v>118</v>
      </c>
      <c r="B124" s="39" t="s">
        <v>189</v>
      </c>
      <c r="C124" s="12">
        <v>15.272</v>
      </c>
      <c r="D124" s="98">
        <v>30.15</v>
      </c>
      <c r="E124" s="98">
        <v>24.86</v>
      </c>
      <c r="F124" s="12">
        <v>17.085000000000001</v>
      </c>
      <c r="G124" s="98">
        <v>304.97000000000003</v>
      </c>
      <c r="H124" s="98">
        <v>2.54</v>
      </c>
      <c r="I124" s="12" t="s">
        <v>74</v>
      </c>
      <c r="K124" s="18" t="s">
        <v>204</v>
      </c>
      <c r="N124" s="125" t="s">
        <v>372</v>
      </c>
      <c r="O124" s="125"/>
      <c r="P124" s="125"/>
      <c r="Q124" s="125"/>
      <c r="R124" s="136"/>
      <c r="S124" s="136"/>
      <c r="T124" s="125"/>
      <c r="U124" s="125"/>
      <c r="Z124" s="48"/>
      <c r="AA124" s="9"/>
      <c r="AB124" s="27"/>
      <c r="AC124" s="26"/>
      <c r="AD124" s="63"/>
      <c r="AI124" s="15"/>
      <c r="ES124" s="2">
        <f t="shared" si="6"/>
        <v>-15150</v>
      </c>
      <c r="EZ124" s="1">
        <f t="shared" si="5"/>
        <v>-15150</v>
      </c>
    </row>
    <row r="125" spans="1:156">
      <c r="A125" s="1">
        <f t="shared" si="4"/>
        <v>119</v>
      </c>
      <c r="B125" s="11" t="s">
        <v>124</v>
      </c>
      <c r="C125" s="75">
        <v>14.2</v>
      </c>
      <c r="D125" s="98">
        <v>39.6</v>
      </c>
      <c r="E125" s="98">
        <v>18</v>
      </c>
      <c r="F125" s="75">
        <v>16.5</v>
      </c>
      <c r="G125" s="98">
        <v>294.52999999999997</v>
      </c>
      <c r="H125" s="98">
        <f>G125/120</f>
        <v>2.4544166666666665</v>
      </c>
      <c r="I125" s="87" t="str">
        <f>I173</f>
        <v>Ende Sept 2024</v>
      </c>
      <c r="K125" s="18" t="s">
        <v>204</v>
      </c>
      <c r="L125" s="148">
        <v>96</v>
      </c>
      <c r="N125" s="125" t="s">
        <v>373</v>
      </c>
      <c r="O125" s="125"/>
      <c r="R125" s="38"/>
      <c r="S125" s="38"/>
      <c r="Z125" s="48"/>
      <c r="AA125" s="9"/>
      <c r="AB125" s="27"/>
      <c r="AC125" s="26"/>
      <c r="AD125" s="63"/>
      <c r="AI125" s="15"/>
      <c r="ES125" s="2">
        <f t="shared" si="6"/>
        <v>-15377</v>
      </c>
      <c r="EZ125" s="1">
        <f t="shared" si="5"/>
        <v>-15377</v>
      </c>
    </row>
    <row r="126" spans="1:156">
      <c r="A126" s="1">
        <f t="shared" si="4"/>
        <v>120</v>
      </c>
      <c r="B126" s="21" t="s">
        <v>47</v>
      </c>
      <c r="C126" s="76">
        <v>12.13</v>
      </c>
      <c r="D126" s="98">
        <v>45.78</v>
      </c>
      <c r="E126" s="98">
        <v>73.680000000000007</v>
      </c>
      <c r="F126" s="76">
        <v>15.083</v>
      </c>
      <c r="G126" s="98">
        <v>269.22000000000003</v>
      </c>
      <c r="H126" s="98">
        <f>G126/120</f>
        <v>2.2435</v>
      </c>
      <c r="I126" s="87" t="s">
        <v>74</v>
      </c>
      <c r="K126" s="18" t="s">
        <v>204</v>
      </c>
      <c r="L126" s="18">
        <v>3098</v>
      </c>
      <c r="M126" s="15" t="s">
        <v>216</v>
      </c>
      <c r="N126" s="125" t="s">
        <v>374</v>
      </c>
      <c r="O126" s="125"/>
      <c r="P126" s="125"/>
      <c r="Q126" s="125"/>
      <c r="R126" s="125"/>
      <c r="S126" s="125"/>
      <c r="AA126" s="9"/>
      <c r="AB126" s="27"/>
      <c r="AC126" s="26"/>
      <c r="AD126" s="63"/>
      <c r="AI126" s="15"/>
      <c r="ES126" s="2">
        <f t="shared" si="6"/>
        <v>-15608</v>
      </c>
      <c r="EZ126" s="1">
        <f t="shared" si="5"/>
        <v>-15608</v>
      </c>
    </row>
    <row r="127" spans="1:156">
      <c r="A127" s="1">
        <f t="shared" si="4"/>
        <v>121</v>
      </c>
      <c r="B127" s="21" t="s">
        <v>20</v>
      </c>
      <c r="C127" s="76">
        <v>13.858000000000001</v>
      </c>
      <c r="D127" s="98" t="s">
        <v>142</v>
      </c>
      <c r="E127" s="98">
        <v>123.32</v>
      </c>
      <c r="F127" s="76">
        <v>16.722999999999999</v>
      </c>
      <c r="G127" s="98">
        <v>298.51</v>
      </c>
      <c r="H127" s="98">
        <f>G127/120</f>
        <v>2.4875833333333333</v>
      </c>
      <c r="I127" s="87" t="str">
        <f>I126</f>
        <v>Ende Juni 2024</v>
      </c>
      <c r="K127" s="18" t="s">
        <v>204</v>
      </c>
      <c r="L127" s="148">
        <v>704</v>
      </c>
      <c r="M127" s="15" t="s">
        <v>292</v>
      </c>
      <c r="N127" s="125" t="s">
        <v>375</v>
      </c>
      <c r="O127" s="125"/>
      <c r="P127" s="125"/>
      <c r="Q127" s="125"/>
      <c r="R127" s="125"/>
      <c r="S127" s="125"/>
      <c r="T127" s="125"/>
      <c r="AC127" s="26"/>
      <c r="AD127" s="63"/>
      <c r="AI127" s="15"/>
      <c r="ES127" s="2">
        <f t="shared" si="6"/>
        <v>-15842</v>
      </c>
      <c r="EZ127" s="1">
        <f t="shared" si="5"/>
        <v>-15842</v>
      </c>
    </row>
    <row r="128" spans="1:156">
      <c r="A128" s="1">
        <f t="shared" si="4"/>
        <v>122</v>
      </c>
      <c r="B128" s="39" t="s">
        <v>89</v>
      </c>
      <c r="C128" s="75">
        <v>15.01</v>
      </c>
      <c r="D128" s="98" t="s">
        <v>367</v>
      </c>
      <c r="E128" s="98">
        <v>98.55</v>
      </c>
      <c r="F128" s="12">
        <v>16.614999999999998</v>
      </c>
      <c r="G128" s="98">
        <v>296.57</v>
      </c>
      <c r="H128" s="98">
        <v>2.4700000000000002</v>
      </c>
      <c r="I128" s="152" t="s">
        <v>74</v>
      </c>
      <c r="K128" s="18" t="s">
        <v>204</v>
      </c>
      <c r="L128" s="18">
        <v>31</v>
      </c>
      <c r="N128" s="125" t="s">
        <v>376</v>
      </c>
      <c r="O128" s="125"/>
      <c r="P128" s="125"/>
      <c r="Q128" s="125"/>
      <c r="AI128" s="15"/>
      <c r="ES128" s="2">
        <v>24980</v>
      </c>
      <c r="EZ128" s="1">
        <f t="shared" ref="EZ128:EZ148" si="7">ROUND(ES128*0.824888888,0)</f>
        <v>20606</v>
      </c>
    </row>
    <row r="129" spans="1:156">
      <c r="A129" s="1">
        <f t="shared" si="4"/>
        <v>123</v>
      </c>
      <c r="B129" s="95" t="s">
        <v>134</v>
      </c>
      <c r="C129" s="12">
        <v>14.177</v>
      </c>
      <c r="D129" s="98">
        <v>84.03</v>
      </c>
      <c r="E129" s="12"/>
      <c r="F129" s="12">
        <v>18.844999999999999</v>
      </c>
      <c r="G129" s="98">
        <v>336.38</v>
      </c>
      <c r="H129" s="120">
        <f>G129/120</f>
        <v>2.8031666666666668</v>
      </c>
      <c r="I129" s="151" t="s">
        <v>73</v>
      </c>
      <c r="K129" s="18" t="s">
        <v>204</v>
      </c>
      <c r="M129" s="15" t="s">
        <v>488</v>
      </c>
      <c r="N129" s="125" t="s">
        <v>377</v>
      </c>
      <c r="O129" s="125"/>
      <c r="P129" s="125"/>
      <c r="Q129" s="125"/>
      <c r="R129" s="125"/>
      <c r="AI129" s="15"/>
      <c r="ES129" s="2">
        <f t="shared" ref="ES129:ES148" si="8">ROUND(ES128*1.01,0)</f>
        <v>25230</v>
      </c>
      <c r="EZ129" s="1">
        <f t="shared" si="7"/>
        <v>20812</v>
      </c>
    </row>
    <row r="130" spans="1:156">
      <c r="A130" s="1">
        <f t="shared" si="4"/>
        <v>124</v>
      </c>
      <c r="B130" s="93" t="s">
        <v>46</v>
      </c>
      <c r="C130" s="83">
        <v>7.3949999999999996</v>
      </c>
      <c r="D130" s="160" t="s">
        <v>527</v>
      </c>
      <c r="E130" s="161"/>
      <c r="F130" s="76">
        <v>14.298999999999999</v>
      </c>
      <c r="G130" s="98">
        <v>255.25</v>
      </c>
      <c r="H130" s="98">
        <f>G130/120</f>
        <v>2.1270833333333332</v>
      </c>
      <c r="I130" s="154" t="str">
        <f>I127</f>
        <v>Ende Juni 2024</v>
      </c>
      <c r="K130" s="18" t="s">
        <v>347</v>
      </c>
      <c r="L130" s="148">
        <v>399</v>
      </c>
      <c r="N130" s="125" t="s">
        <v>378</v>
      </c>
      <c r="O130" s="125"/>
      <c r="P130" s="125"/>
      <c r="Q130" s="125"/>
      <c r="R130" s="125"/>
      <c r="S130" s="125"/>
      <c r="T130" s="125"/>
      <c r="AI130" s="15"/>
      <c r="ES130" s="2">
        <f t="shared" si="8"/>
        <v>25482</v>
      </c>
      <c r="EZ130" s="1">
        <f t="shared" si="7"/>
        <v>21020</v>
      </c>
    </row>
    <row r="131" spans="1:156">
      <c r="A131" s="18">
        <f t="shared" ref="A131:A161" si="9">A130+1</f>
        <v>125</v>
      </c>
      <c r="B131" s="93" t="s">
        <v>470</v>
      </c>
      <c r="C131" s="90">
        <v>14.843</v>
      </c>
      <c r="D131" s="98" t="s">
        <v>487</v>
      </c>
      <c r="E131" s="98">
        <v>271.56</v>
      </c>
      <c r="F131" s="73">
        <v>17.843</v>
      </c>
      <c r="G131" s="52">
        <v>318.5</v>
      </c>
      <c r="H131" s="120">
        <f>G131/120</f>
        <v>2.6541666666666668</v>
      </c>
      <c r="I131" s="175" t="s">
        <v>74</v>
      </c>
      <c r="M131" s="18" t="s">
        <v>490</v>
      </c>
      <c r="N131" s="125" t="s">
        <v>469</v>
      </c>
      <c r="O131" s="125"/>
      <c r="P131" s="125"/>
      <c r="Q131" s="125"/>
      <c r="R131" s="125"/>
      <c r="S131" s="125"/>
      <c r="AI131" s="15"/>
      <c r="ES131" s="2">
        <f t="shared" si="8"/>
        <v>25737</v>
      </c>
      <c r="EZ131" s="1">
        <f t="shared" si="7"/>
        <v>21230</v>
      </c>
    </row>
    <row r="132" spans="1:156">
      <c r="A132" s="18">
        <f t="shared" si="9"/>
        <v>126</v>
      </c>
      <c r="B132" s="15" t="s">
        <v>486</v>
      </c>
      <c r="C132" s="75">
        <v>16.193000000000001</v>
      </c>
      <c r="D132" s="52">
        <v>30</v>
      </c>
      <c r="F132" s="76">
        <v>17.86</v>
      </c>
      <c r="G132" s="52">
        <v>318.8</v>
      </c>
      <c r="H132" s="52">
        <v>2.65</v>
      </c>
      <c r="I132" s="1" t="s">
        <v>73</v>
      </c>
      <c r="N132" s="163" t="s">
        <v>385</v>
      </c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ES132" s="2">
        <f t="shared" si="8"/>
        <v>25994</v>
      </c>
      <c r="EZ132" s="1">
        <f t="shared" si="7"/>
        <v>21442</v>
      </c>
    </row>
    <row r="133" spans="1:156">
      <c r="A133" s="18">
        <f t="shared" si="9"/>
        <v>127</v>
      </c>
      <c r="B133" s="93" t="s">
        <v>21</v>
      </c>
      <c r="C133" s="75">
        <v>9.9530999999999992</v>
      </c>
      <c r="D133" s="39" t="s">
        <v>99</v>
      </c>
      <c r="E133" s="98">
        <v>52</v>
      </c>
      <c r="F133" s="76">
        <v>12.646000000000001</v>
      </c>
      <c r="G133" s="98">
        <v>225.73</v>
      </c>
      <c r="H133" s="98">
        <f t="shared" ref="H133:H138" si="10">G133/120</f>
        <v>1.8810833333333332</v>
      </c>
      <c r="I133" s="87" t="str">
        <f>I130</f>
        <v>Ende Juni 2024</v>
      </c>
      <c r="K133" s="18" t="s">
        <v>204</v>
      </c>
      <c r="L133" s="1">
        <v>195</v>
      </c>
      <c r="N133" s="125" t="s">
        <v>379</v>
      </c>
      <c r="O133" s="125"/>
      <c r="P133" s="125"/>
      <c r="Q133" s="125"/>
      <c r="R133" s="125"/>
      <c r="S133" s="125"/>
      <c r="T133" s="125"/>
      <c r="AI133" s="15"/>
      <c r="ES133" s="2">
        <f t="shared" si="8"/>
        <v>26254</v>
      </c>
      <c r="EZ133" s="1">
        <f t="shared" si="7"/>
        <v>21657</v>
      </c>
    </row>
    <row r="134" spans="1:156">
      <c r="A134" s="18">
        <f t="shared" si="9"/>
        <v>128</v>
      </c>
      <c r="B134" s="50" t="s">
        <v>72</v>
      </c>
      <c r="C134" s="50">
        <v>17.972999999999999</v>
      </c>
      <c r="D134" s="57">
        <v>41.34</v>
      </c>
      <c r="E134" s="162">
        <v>85.92</v>
      </c>
      <c r="F134" s="88">
        <v>20.747</v>
      </c>
      <c r="G134" s="57">
        <v>370.33</v>
      </c>
      <c r="H134" s="57">
        <f t="shared" si="10"/>
        <v>3.0860833333333333</v>
      </c>
      <c r="I134" s="10" t="str">
        <f>I146</f>
        <v>Ende Juni 2024</v>
      </c>
      <c r="K134" s="18" t="s">
        <v>204</v>
      </c>
      <c r="L134" s="1">
        <v>56</v>
      </c>
      <c r="M134" s="15" t="s">
        <v>319</v>
      </c>
      <c r="N134" s="125" t="s">
        <v>380</v>
      </c>
      <c r="O134" s="125"/>
      <c r="P134" s="125"/>
      <c r="Q134" s="125"/>
      <c r="R134" s="125"/>
      <c r="S134" s="125"/>
      <c r="AI134" s="15"/>
      <c r="ES134" s="2">
        <f t="shared" si="8"/>
        <v>26517</v>
      </c>
      <c r="EZ134" s="1">
        <f t="shared" si="7"/>
        <v>21874</v>
      </c>
    </row>
    <row r="135" spans="1:156">
      <c r="A135" s="18">
        <f t="shared" si="9"/>
        <v>129</v>
      </c>
      <c r="B135" s="39" t="s">
        <v>123</v>
      </c>
      <c r="C135" s="76">
        <v>14.74</v>
      </c>
      <c r="D135" s="98">
        <v>27.79</v>
      </c>
      <c r="E135" s="98">
        <v>79.5</v>
      </c>
      <c r="F135" s="137">
        <v>16.736000000000001</v>
      </c>
      <c r="G135" s="103">
        <v>298.55</v>
      </c>
      <c r="H135" s="98">
        <f t="shared" si="10"/>
        <v>2.4879166666666666</v>
      </c>
      <c r="I135" s="10" t="s">
        <v>74</v>
      </c>
      <c r="K135" s="18" t="s">
        <v>204</v>
      </c>
      <c r="L135" s="18">
        <v>936</v>
      </c>
      <c r="N135" s="125" t="s">
        <v>517</v>
      </c>
      <c r="O135" s="125"/>
      <c r="P135" s="125"/>
      <c r="Q135" s="125"/>
      <c r="R135" s="125"/>
      <c r="S135" s="125"/>
      <c r="T135" s="125"/>
      <c r="U135" s="125"/>
      <c r="V135" s="125"/>
      <c r="W135" s="125"/>
      <c r="AI135" s="15"/>
      <c r="ES135" s="2">
        <f t="shared" si="8"/>
        <v>26782</v>
      </c>
      <c r="EZ135" s="1">
        <f t="shared" si="7"/>
        <v>22092</v>
      </c>
    </row>
    <row r="136" spans="1:156">
      <c r="A136" s="18">
        <f t="shared" si="9"/>
        <v>130</v>
      </c>
      <c r="B136" s="50" t="s">
        <v>477</v>
      </c>
      <c r="C136" s="84">
        <v>15.84</v>
      </c>
      <c r="D136" s="57">
        <v>73.94</v>
      </c>
      <c r="E136" s="57">
        <v>27.83</v>
      </c>
      <c r="F136" s="84">
        <v>20.102</v>
      </c>
      <c r="G136" s="57">
        <v>358.83</v>
      </c>
      <c r="H136" s="57">
        <v>2.99</v>
      </c>
      <c r="I136" s="87" t="s">
        <v>74</v>
      </c>
      <c r="K136" s="151"/>
      <c r="N136" s="125" t="s">
        <v>381</v>
      </c>
      <c r="O136" s="125"/>
      <c r="P136" s="125"/>
      <c r="Q136" s="125"/>
      <c r="R136" s="125"/>
      <c r="S136" s="125"/>
      <c r="T136" s="125"/>
      <c r="U136" s="125"/>
      <c r="V136" s="125"/>
      <c r="W136" s="125"/>
      <c r="X136" s="125"/>
      <c r="Y136" s="125"/>
      <c r="Z136" s="125"/>
      <c r="AI136" s="15"/>
      <c r="ES136" s="2">
        <f t="shared" si="8"/>
        <v>27050</v>
      </c>
      <c r="EZ136" s="1">
        <f t="shared" si="7"/>
        <v>22313</v>
      </c>
    </row>
    <row r="137" spans="1:156">
      <c r="A137" s="18">
        <f t="shared" si="9"/>
        <v>131</v>
      </c>
      <c r="B137" s="11" t="s">
        <v>22</v>
      </c>
      <c r="C137" s="76">
        <v>15.91</v>
      </c>
      <c r="D137" s="57"/>
      <c r="E137" s="98">
        <v>76.63</v>
      </c>
      <c r="F137" s="76">
        <v>16.335999999999999</v>
      </c>
      <c r="G137" s="98">
        <v>291.58999999999997</v>
      </c>
      <c r="H137" s="98">
        <f t="shared" si="10"/>
        <v>2.4299166666666663</v>
      </c>
      <c r="I137" s="87" t="s">
        <v>97</v>
      </c>
      <c r="K137" s="159" t="s">
        <v>204</v>
      </c>
      <c r="L137" s="18">
        <v>572</v>
      </c>
      <c r="N137" s="125" t="s">
        <v>382</v>
      </c>
      <c r="O137" s="125"/>
      <c r="P137" s="125"/>
      <c r="Q137" s="125"/>
      <c r="R137" s="125"/>
      <c r="S137" s="125"/>
      <c r="T137" s="125"/>
      <c r="U137" s="125"/>
      <c r="V137" s="125"/>
      <c r="W137" s="125"/>
      <c r="X137" s="125"/>
      <c r="AI137" s="15"/>
      <c r="ES137" s="2">
        <f t="shared" si="8"/>
        <v>27321</v>
      </c>
      <c r="EZ137" s="1">
        <f t="shared" si="7"/>
        <v>22537</v>
      </c>
    </row>
    <row r="138" spans="1:156">
      <c r="A138" s="18">
        <f t="shared" si="9"/>
        <v>132</v>
      </c>
      <c r="B138" s="39" t="s">
        <v>109</v>
      </c>
      <c r="C138" s="75">
        <v>16.766999999999999</v>
      </c>
      <c r="D138" s="98" t="s">
        <v>526</v>
      </c>
      <c r="E138" s="98"/>
      <c r="F138" s="75">
        <v>18.760000000000002</v>
      </c>
      <c r="G138" s="98">
        <v>334.86</v>
      </c>
      <c r="H138" s="98">
        <f t="shared" si="10"/>
        <v>2.7905000000000002</v>
      </c>
      <c r="I138" s="10" t="s">
        <v>74</v>
      </c>
      <c r="K138" s="116"/>
      <c r="N138" s="125" t="s">
        <v>383</v>
      </c>
      <c r="O138" s="125"/>
      <c r="P138" s="125"/>
      <c r="Q138" s="125"/>
      <c r="AI138" s="15"/>
      <c r="ES138" s="2">
        <f t="shared" si="8"/>
        <v>27594</v>
      </c>
      <c r="EZ138" s="1">
        <f t="shared" si="7"/>
        <v>22762</v>
      </c>
    </row>
    <row r="139" spans="1:156">
      <c r="A139" s="18">
        <f t="shared" si="9"/>
        <v>133</v>
      </c>
      <c r="B139" s="39" t="s">
        <v>176</v>
      </c>
      <c r="C139" s="39">
        <v>15.082000000000001</v>
      </c>
      <c r="D139" s="12"/>
      <c r="E139" s="12"/>
      <c r="F139" s="39">
        <v>15.082000000000001</v>
      </c>
      <c r="G139" s="98">
        <v>269.20999999999998</v>
      </c>
      <c r="H139" s="98">
        <v>2.2400000000000002</v>
      </c>
      <c r="I139" s="12" t="s">
        <v>74</v>
      </c>
      <c r="K139" s="116"/>
      <c r="N139" s="125" t="s">
        <v>384</v>
      </c>
      <c r="O139" s="125"/>
      <c r="P139" s="125"/>
      <c r="Q139" s="125"/>
      <c r="AI139" s="15"/>
      <c r="ES139" s="2">
        <f t="shared" si="8"/>
        <v>27870</v>
      </c>
      <c r="EZ139" s="1">
        <f t="shared" si="7"/>
        <v>22990</v>
      </c>
    </row>
    <row r="140" spans="1:156">
      <c r="A140" s="18">
        <f t="shared" si="9"/>
        <v>134</v>
      </c>
      <c r="B140" s="93" t="s">
        <v>48</v>
      </c>
      <c r="C140" s="75">
        <v>12.808</v>
      </c>
      <c r="D140" s="98">
        <v>70.22</v>
      </c>
      <c r="E140" s="98">
        <v>84.84</v>
      </c>
      <c r="F140" s="76">
        <v>17.18</v>
      </c>
      <c r="G140" s="98">
        <v>306.67</v>
      </c>
      <c r="H140" s="98">
        <v>2.56</v>
      </c>
      <c r="I140" s="87" t="str">
        <f>I137</f>
        <v>Ende Sept. 2024</v>
      </c>
      <c r="K140" s="15" t="s">
        <v>287</v>
      </c>
      <c r="L140" s="1">
        <v>242</v>
      </c>
      <c r="N140" s="125" t="s">
        <v>525</v>
      </c>
      <c r="O140" s="125"/>
      <c r="P140" s="125"/>
      <c r="Q140" s="125"/>
      <c r="R140" s="125"/>
      <c r="S140" s="125"/>
      <c r="T140" s="125"/>
      <c r="U140" s="125"/>
      <c r="V140" s="125"/>
      <c r="W140" s="125"/>
      <c r="X140" s="125"/>
      <c r="AI140" s="15"/>
      <c r="ES140" s="2">
        <f t="shared" si="8"/>
        <v>28149</v>
      </c>
      <c r="EZ140" s="1">
        <f t="shared" si="7"/>
        <v>23220</v>
      </c>
    </row>
    <row r="141" spans="1:156">
      <c r="A141" s="18">
        <f t="shared" si="9"/>
        <v>135</v>
      </c>
      <c r="B141" s="11" t="s">
        <v>78</v>
      </c>
      <c r="C141" s="39">
        <v>14.792</v>
      </c>
      <c r="D141" s="164">
        <v>66.66</v>
      </c>
      <c r="E141" s="62"/>
      <c r="F141" s="75">
        <v>18.495000000000001</v>
      </c>
      <c r="G141" s="98">
        <v>330.14</v>
      </c>
      <c r="H141" s="98">
        <f>G141/120</f>
        <v>2.7511666666666668</v>
      </c>
      <c r="I141" s="10" t="str">
        <f>I134</f>
        <v>Ende Juni 2024</v>
      </c>
      <c r="K141" s="12" t="s">
        <v>204</v>
      </c>
      <c r="L141" s="62">
        <v>33</v>
      </c>
      <c r="M141" s="15" t="s">
        <v>387</v>
      </c>
      <c r="N141" s="170" t="s">
        <v>386</v>
      </c>
      <c r="O141" s="138"/>
      <c r="P141" s="138"/>
      <c r="Q141" s="125"/>
      <c r="R141" s="125"/>
      <c r="S141" s="125"/>
      <c r="T141" s="43"/>
      <c r="Z141" s="15"/>
      <c r="ES141" s="2">
        <f t="shared" si="8"/>
        <v>28430</v>
      </c>
      <c r="EZ141" s="1">
        <f t="shared" si="7"/>
        <v>23452</v>
      </c>
    </row>
    <row r="142" spans="1:156">
      <c r="A142" s="18">
        <f t="shared" si="9"/>
        <v>136</v>
      </c>
      <c r="B142" s="39" t="s">
        <v>94</v>
      </c>
      <c r="C142" s="137">
        <v>12.02</v>
      </c>
      <c r="D142" s="12" t="s">
        <v>475</v>
      </c>
      <c r="E142" s="98">
        <v>127.8</v>
      </c>
      <c r="F142" s="137">
        <v>13.74</v>
      </c>
      <c r="G142" s="98">
        <v>245.26</v>
      </c>
      <c r="H142" s="98">
        <f>G142/120</f>
        <v>2.0438333333333332</v>
      </c>
      <c r="I142" s="10" t="str">
        <f>I177</f>
        <v>Ende Juni 2024</v>
      </c>
      <c r="K142" s="12"/>
      <c r="L142" s="62"/>
      <c r="M142" s="15" t="s">
        <v>240</v>
      </c>
      <c r="N142" s="138" t="s">
        <v>388</v>
      </c>
      <c r="O142" s="125"/>
      <c r="P142" s="125"/>
      <c r="Q142" s="125"/>
      <c r="R142" s="125"/>
      <c r="S142" s="125"/>
      <c r="T142" s="125"/>
      <c r="U142" s="125"/>
      <c r="V142" s="125"/>
      <c r="W142" s="125"/>
      <c r="X142" s="125"/>
      <c r="Y142" s="15"/>
      <c r="ES142" s="2">
        <f t="shared" si="8"/>
        <v>28714</v>
      </c>
      <c r="EZ142" s="1">
        <f t="shared" si="7"/>
        <v>23686</v>
      </c>
    </row>
    <row r="143" spans="1:156">
      <c r="A143" s="18">
        <f t="shared" si="9"/>
        <v>137</v>
      </c>
      <c r="B143" s="12" t="s">
        <v>71</v>
      </c>
      <c r="C143" s="73">
        <v>14</v>
      </c>
      <c r="D143" s="52">
        <v>30.72</v>
      </c>
      <c r="E143" s="104"/>
      <c r="F143" s="73">
        <v>15.707000000000001</v>
      </c>
      <c r="G143" s="52">
        <v>280.36</v>
      </c>
      <c r="H143" s="52">
        <f>G143/120</f>
        <v>2.3363333333333336</v>
      </c>
      <c r="I143" s="10" t="str">
        <f>I150</f>
        <v>Ende Juni 2024</v>
      </c>
      <c r="K143" s="39" t="s">
        <v>204</v>
      </c>
      <c r="L143" s="62">
        <v>33</v>
      </c>
      <c r="M143" s="15" t="s">
        <v>390</v>
      </c>
      <c r="N143" s="138" t="s">
        <v>389</v>
      </c>
      <c r="O143" s="125"/>
      <c r="P143" s="125"/>
      <c r="Y143" s="15"/>
      <c r="ES143" s="2">
        <f t="shared" si="8"/>
        <v>29001</v>
      </c>
      <c r="EZ143" s="1">
        <f t="shared" si="7"/>
        <v>23923</v>
      </c>
    </row>
    <row r="144" spans="1:156">
      <c r="A144" s="18">
        <f t="shared" si="9"/>
        <v>138</v>
      </c>
      <c r="B144" s="39" t="s">
        <v>479</v>
      </c>
      <c r="C144" s="75">
        <v>16.559999999999999</v>
      </c>
      <c r="D144" s="98">
        <v>28.02</v>
      </c>
      <c r="E144" s="12"/>
      <c r="F144" s="75">
        <v>18.059999999999999</v>
      </c>
      <c r="G144" s="98">
        <v>338.02</v>
      </c>
      <c r="H144" s="98">
        <v>2.82</v>
      </c>
      <c r="I144" s="1" t="s">
        <v>74</v>
      </c>
      <c r="K144" s="12" t="s">
        <v>210</v>
      </c>
      <c r="L144" s="62">
        <v>316</v>
      </c>
      <c r="N144" s="138" t="s">
        <v>391</v>
      </c>
      <c r="O144" s="125"/>
      <c r="P144" s="125"/>
      <c r="Q144" s="125"/>
      <c r="R144" s="125"/>
      <c r="S144" s="125"/>
      <c r="T144" s="125"/>
      <c r="Y144" s="15"/>
      <c r="ES144" s="2">
        <f t="shared" si="8"/>
        <v>29291</v>
      </c>
      <c r="EZ144" s="1">
        <f t="shared" si="7"/>
        <v>24162</v>
      </c>
    </row>
    <row r="145" spans="1:156">
      <c r="A145" s="18">
        <f t="shared" si="9"/>
        <v>139</v>
      </c>
      <c r="B145" s="12" t="s">
        <v>177</v>
      </c>
      <c r="C145" s="12">
        <v>13.590999999999999</v>
      </c>
      <c r="D145" s="98">
        <v>30.38</v>
      </c>
      <c r="E145" s="98">
        <v>10.19</v>
      </c>
      <c r="F145" s="12">
        <v>15.335000000000001</v>
      </c>
      <c r="G145" s="98">
        <v>273.74</v>
      </c>
      <c r="H145" s="98">
        <v>2.2799999999999998</v>
      </c>
      <c r="I145" s="12" t="s">
        <v>73</v>
      </c>
      <c r="K145" s="116"/>
      <c r="L145" s="67"/>
      <c r="N145" s="125" t="s">
        <v>392</v>
      </c>
      <c r="O145" s="125"/>
      <c r="P145" s="125"/>
      <c r="Q145" s="125"/>
      <c r="R145" s="125"/>
      <c r="S145" s="125"/>
      <c r="T145" s="125"/>
      <c r="Y145" s="15"/>
      <c r="ES145" s="2">
        <f t="shared" si="8"/>
        <v>29584</v>
      </c>
      <c r="EZ145" s="1">
        <f t="shared" si="7"/>
        <v>24404</v>
      </c>
    </row>
    <row r="146" spans="1:156">
      <c r="A146" s="18">
        <f t="shared" si="9"/>
        <v>140</v>
      </c>
      <c r="B146" s="12" t="s">
        <v>70</v>
      </c>
      <c r="C146" s="75">
        <v>15.64</v>
      </c>
      <c r="D146" s="98">
        <v>27.54</v>
      </c>
      <c r="E146" s="164"/>
      <c r="F146" s="75">
        <v>17.170000000000002</v>
      </c>
      <c r="G146" s="98">
        <v>306.48</v>
      </c>
      <c r="H146" s="98">
        <f t="shared" ref="H146:H151" si="11">G146/120</f>
        <v>2.5540000000000003</v>
      </c>
      <c r="I146" s="10" t="str">
        <f>I150</f>
        <v>Ende Juni 2024</v>
      </c>
      <c r="K146" s="39" t="s">
        <v>204</v>
      </c>
      <c r="L146" s="147">
        <v>43</v>
      </c>
      <c r="N146" s="125" t="s">
        <v>393</v>
      </c>
      <c r="O146" s="125"/>
      <c r="P146" s="125"/>
      <c r="Q146" s="125"/>
      <c r="R146" s="125"/>
      <c r="Y146" s="15"/>
      <c r="ES146" s="2">
        <f t="shared" si="8"/>
        <v>29880</v>
      </c>
      <c r="EZ146" s="1">
        <f t="shared" si="7"/>
        <v>24648</v>
      </c>
    </row>
    <row r="147" spans="1:156">
      <c r="A147" s="18">
        <f t="shared" si="9"/>
        <v>141</v>
      </c>
      <c r="B147" s="93" t="s">
        <v>49</v>
      </c>
      <c r="C147" s="76">
        <v>13.061</v>
      </c>
      <c r="D147" s="98">
        <v>81.31</v>
      </c>
      <c r="E147" s="98">
        <v>56</v>
      </c>
      <c r="F147" s="76">
        <v>17.888999999999999</v>
      </c>
      <c r="G147" s="98">
        <v>319.32</v>
      </c>
      <c r="H147" s="98">
        <f t="shared" si="11"/>
        <v>2.661</v>
      </c>
      <c r="I147" s="87" t="s">
        <v>73</v>
      </c>
      <c r="K147" s="18" t="s">
        <v>204</v>
      </c>
      <c r="L147" s="147">
        <v>410</v>
      </c>
      <c r="N147" s="125" t="s">
        <v>394</v>
      </c>
      <c r="O147" s="125"/>
      <c r="P147" s="125"/>
      <c r="Q147" s="125"/>
      <c r="R147" s="2"/>
      <c r="Y147" s="15"/>
      <c r="Z147" s="20"/>
      <c r="AB147" s="20"/>
      <c r="ES147" s="2">
        <f t="shared" si="8"/>
        <v>30179</v>
      </c>
      <c r="EZ147" s="1">
        <f t="shared" si="7"/>
        <v>24894</v>
      </c>
    </row>
    <row r="148" spans="1:156">
      <c r="A148" s="18">
        <f t="shared" si="9"/>
        <v>142</v>
      </c>
      <c r="B148" s="11" t="s">
        <v>61</v>
      </c>
      <c r="C148" s="12">
        <v>12.023</v>
      </c>
      <c r="D148" s="98" t="s">
        <v>396</v>
      </c>
      <c r="E148" s="98">
        <v>79.87</v>
      </c>
      <c r="F148" s="75">
        <v>15.558</v>
      </c>
      <c r="G148" s="98">
        <v>277.70999999999998</v>
      </c>
      <c r="H148" s="98">
        <f t="shared" si="11"/>
        <v>2.3142499999999999</v>
      </c>
      <c r="I148" s="87" t="s">
        <v>73</v>
      </c>
      <c r="N148" s="125" t="s">
        <v>395</v>
      </c>
      <c r="O148" s="125"/>
      <c r="P148" s="125"/>
      <c r="Q148" s="125"/>
      <c r="R148" s="157"/>
      <c r="S148" s="125"/>
      <c r="T148" s="125"/>
      <c r="U148" s="125"/>
      <c r="V148" s="125"/>
      <c r="Y148" s="15"/>
      <c r="Z148" s="20"/>
      <c r="AB148" s="20"/>
      <c r="AC148" s="20"/>
      <c r="ES148" s="2">
        <f t="shared" si="8"/>
        <v>30481</v>
      </c>
      <c r="EZ148" s="1">
        <f t="shared" si="7"/>
        <v>25143</v>
      </c>
    </row>
    <row r="149" spans="1:156">
      <c r="A149" s="18">
        <f t="shared" si="9"/>
        <v>143</v>
      </c>
      <c r="B149" s="12" t="s">
        <v>60</v>
      </c>
      <c r="C149" s="75">
        <v>15</v>
      </c>
      <c r="D149" s="98" t="s">
        <v>397</v>
      </c>
      <c r="E149" s="103">
        <v>95.82</v>
      </c>
      <c r="F149" s="75">
        <v>17.271999999999998</v>
      </c>
      <c r="G149" s="98">
        <v>308.31</v>
      </c>
      <c r="H149" s="98">
        <f t="shared" si="11"/>
        <v>2.5692499999999998</v>
      </c>
      <c r="I149" s="87" t="s">
        <v>74</v>
      </c>
      <c r="K149" s="18" t="s">
        <v>204</v>
      </c>
      <c r="L149" s="147">
        <v>72</v>
      </c>
      <c r="N149" s="125" t="s">
        <v>398</v>
      </c>
      <c r="O149" s="125"/>
      <c r="P149" s="125"/>
      <c r="Q149" s="125"/>
      <c r="R149" s="157"/>
      <c r="S149" s="125"/>
      <c r="T149" s="125"/>
      <c r="Y149" s="15"/>
      <c r="AC149" s="20"/>
      <c r="ES149" s="2"/>
    </row>
    <row r="150" spans="1:156">
      <c r="A150" s="18">
        <f t="shared" si="9"/>
        <v>144</v>
      </c>
      <c r="B150" s="37" t="s">
        <v>185</v>
      </c>
      <c r="C150" s="88">
        <v>18.2</v>
      </c>
      <c r="D150" s="11" t="s">
        <v>184</v>
      </c>
      <c r="E150" s="156"/>
      <c r="F150" s="88">
        <v>22.416</v>
      </c>
      <c r="G150" s="57">
        <v>400.12</v>
      </c>
      <c r="H150" s="57">
        <f t="shared" si="11"/>
        <v>3.3343333333333334</v>
      </c>
      <c r="I150" s="10" t="s">
        <v>74</v>
      </c>
      <c r="K150" s="18" t="s">
        <v>204</v>
      </c>
      <c r="L150" s="147">
        <v>62</v>
      </c>
      <c r="N150" s="125" t="s">
        <v>399</v>
      </c>
      <c r="O150" s="125"/>
      <c r="P150" s="125"/>
      <c r="Q150" s="125"/>
      <c r="R150" s="157"/>
      <c r="Y150" s="15"/>
      <c r="ES150" s="2"/>
    </row>
    <row r="151" spans="1:156">
      <c r="A151" s="18">
        <f t="shared" si="9"/>
        <v>145</v>
      </c>
      <c r="B151" s="12" t="s">
        <v>141</v>
      </c>
      <c r="C151" s="75">
        <v>18.309999999999999</v>
      </c>
      <c r="D151" s="12"/>
      <c r="E151" s="98">
        <v>40.799999999999997</v>
      </c>
      <c r="F151" s="134">
        <v>18.536999999999999</v>
      </c>
      <c r="G151" s="98">
        <v>330.88</v>
      </c>
      <c r="H151" s="120">
        <f t="shared" si="11"/>
        <v>2.7573333333333334</v>
      </c>
      <c r="I151" s="12" t="s">
        <v>74</v>
      </c>
      <c r="K151" s="18" t="s">
        <v>210</v>
      </c>
      <c r="L151" s="147">
        <v>21</v>
      </c>
      <c r="N151" s="125" t="s">
        <v>400</v>
      </c>
      <c r="O151" s="125"/>
      <c r="P151" s="125"/>
      <c r="Q151" s="125"/>
      <c r="R151" s="125"/>
      <c r="ES151" s="2">
        <f>SUM(ES72:ES148)</f>
        <v>57104</v>
      </c>
      <c r="EZ151" s="1">
        <f>SUM(EZ77:EZ148)</f>
        <v>-2154</v>
      </c>
    </row>
    <row r="152" spans="1:156">
      <c r="A152" s="18">
        <f t="shared" si="9"/>
        <v>146</v>
      </c>
      <c r="B152" s="12" t="s">
        <v>441</v>
      </c>
      <c r="C152" s="12">
        <v>8.4960000000000004</v>
      </c>
      <c r="D152" s="52">
        <v>20.16</v>
      </c>
      <c r="E152" s="52">
        <v>116.57</v>
      </c>
      <c r="F152" s="12">
        <v>10.263999999999999</v>
      </c>
      <c r="G152" s="98">
        <v>183.21</v>
      </c>
      <c r="H152" s="58">
        <v>1.53</v>
      </c>
      <c r="I152" s="165" t="s">
        <v>74</v>
      </c>
      <c r="N152" s="125" t="s">
        <v>471</v>
      </c>
      <c r="O152" s="125"/>
      <c r="P152" s="125"/>
      <c r="Q152" s="125"/>
      <c r="R152" s="125"/>
      <c r="S152" s="125"/>
      <c r="ES152" s="2">
        <f>SUM(ES128:ES148)</f>
        <v>580520</v>
      </c>
      <c r="EZ152" s="1">
        <f>SUM(EZ128:EZ148)</f>
        <v>478867</v>
      </c>
    </row>
    <row r="153" spans="1:156">
      <c r="A153" s="18">
        <f t="shared" si="9"/>
        <v>147</v>
      </c>
      <c r="B153" s="11" t="s">
        <v>23</v>
      </c>
      <c r="C153" s="76">
        <v>11.465</v>
      </c>
      <c r="D153" s="98">
        <v>83.23</v>
      </c>
      <c r="E153" s="98">
        <v>97</v>
      </c>
      <c r="F153" s="76">
        <v>16.628</v>
      </c>
      <c r="G153" s="98">
        <v>296.81</v>
      </c>
      <c r="H153" s="98">
        <f>G153/120</f>
        <v>2.4734166666666666</v>
      </c>
      <c r="I153" s="87" t="str">
        <f>I133</f>
        <v>Ende Juni 2024</v>
      </c>
      <c r="K153" s="18" t="s">
        <v>204</v>
      </c>
      <c r="L153" s="147">
        <v>566</v>
      </c>
      <c r="M153" s="15" t="s">
        <v>473</v>
      </c>
      <c r="N153" s="125" t="s">
        <v>401</v>
      </c>
      <c r="O153" s="125"/>
      <c r="P153" s="125"/>
      <c r="Q153" s="125"/>
      <c r="R153" s="125"/>
      <c r="S153" s="125"/>
      <c r="T153" s="125"/>
      <c r="U153" s="125"/>
      <c r="V153" s="125"/>
      <c r="W153" s="125"/>
      <c r="Y153" s="15"/>
      <c r="ES153" s="2">
        <f>SUM(ES72:ES127)</f>
        <v>-523416</v>
      </c>
      <c r="EZ153" s="1">
        <f>SUM(EZ77:EZ127)</f>
        <v>-481021</v>
      </c>
    </row>
    <row r="154" spans="1:156">
      <c r="A154" s="18">
        <f t="shared" si="9"/>
        <v>148</v>
      </c>
      <c r="B154" s="75" t="s">
        <v>192</v>
      </c>
      <c r="C154" s="75">
        <v>13.24</v>
      </c>
      <c r="D154" s="75" t="s">
        <v>403</v>
      </c>
      <c r="E154" s="75"/>
      <c r="F154" s="75">
        <v>15.068</v>
      </c>
      <c r="G154" s="103">
        <v>268.95999999999998</v>
      </c>
      <c r="H154" s="103">
        <v>2.2400000000000002</v>
      </c>
      <c r="I154" s="12" t="s">
        <v>73</v>
      </c>
      <c r="M154" s="15" t="s">
        <v>474</v>
      </c>
      <c r="N154" s="125" t="s">
        <v>402</v>
      </c>
      <c r="O154" s="125"/>
      <c r="P154" s="125"/>
      <c r="Q154" s="125"/>
      <c r="R154" s="125"/>
      <c r="S154" s="125"/>
      <c r="T154" s="125"/>
      <c r="U154" s="125"/>
      <c r="V154" s="125"/>
      <c r="W154" s="125"/>
      <c r="X154" s="125"/>
      <c r="Y154" s="125"/>
      <c r="Z154" s="125"/>
      <c r="ES154" s="2">
        <f>ROUND(-ES152/ES153,2)</f>
        <v>1.1100000000000001</v>
      </c>
      <c r="EZ154" s="1">
        <f>ROUND(-EZ152/EZ153,2)</f>
        <v>1</v>
      </c>
    </row>
    <row r="155" spans="1:156">
      <c r="A155" s="18">
        <f t="shared" si="9"/>
        <v>149</v>
      </c>
      <c r="B155" s="93" t="s">
        <v>143</v>
      </c>
      <c r="C155" s="90">
        <v>10.131</v>
      </c>
      <c r="D155" s="98">
        <v>38.29</v>
      </c>
      <c r="E155" s="98">
        <v>117.65</v>
      </c>
      <c r="F155" s="76">
        <v>12.912000000000001</v>
      </c>
      <c r="G155" s="98">
        <v>230.48</v>
      </c>
      <c r="H155" s="98">
        <f>G155/120</f>
        <v>1.9206666666666665</v>
      </c>
      <c r="I155" s="87" t="str">
        <f>I153</f>
        <v>Ende Juni 2024</v>
      </c>
      <c r="K155" s="18" t="s">
        <v>267</v>
      </c>
      <c r="L155" s="147">
        <v>497</v>
      </c>
      <c r="N155" s="125" t="s">
        <v>404</v>
      </c>
      <c r="O155" s="125"/>
      <c r="P155" s="125"/>
      <c r="R155" s="53"/>
      <c r="Y155" s="15"/>
    </row>
    <row r="156" spans="1:156">
      <c r="A156" s="18">
        <f t="shared" si="9"/>
        <v>150</v>
      </c>
      <c r="B156" s="39" t="s">
        <v>181</v>
      </c>
      <c r="C156" s="75">
        <v>17.23</v>
      </c>
      <c r="D156" s="12"/>
      <c r="E156" s="98">
        <v>92.4</v>
      </c>
      <c r="F156" s="12">
        <v>17.742999999999999</v>
      </c>
      <c r="G156" s="98">
        <v>316.72000000000003</v>
      </c>
      <c r="H156" s="98">
        <v>2.64</v>
      </c>
      <c r="I156" s="12" t="s">
        <v>74</v>
      </c>
      <c r="N156" s="125" t="s">
        <v>457</v>
      </c>
      <c r="O156" s="125"/>
      <c r="P156" s="125"/>
      <c r="Q156" s="125"/>
      <c r="R156" s="125"/>
      <c r="ES156" s="7">
        <v>3.3000000000000004E-3</v>
      </c>
      <c r="EZ156" s="8">
        <v>0</v>
      </c>
    </row>
    <row r="157" spans="1:156">
      <c r="A157" s="18">
        <f t="shared" si="9"/>
        <v>151</v>
      </c>
      <c r="B157" s="11" t="s">
        <v>69</v>
      </c>
      <c r="C157" s="12">
        <v>17.033999999999999</v>
      </c>
      <c r="D157" s="98">
        <v>34.78</v>
      </c>
      <c r="E157" s="164">
        <v>55.76</v>
      </c>
      <c r="F157" s="75">
        <v>19.276</v>
      </c>
      <c r="G157" s="98">
        <v>344.08</v>
      </c>
      <c r="H157" s="98">
        <f>G157/120</f>
        <v>2.8673333333333333</v>
      </c>
      <c r="I157" s="10" t="s">
        <v>73</v>
      </c>
      <c r="K157" s="18" t="s">
        <v>204</v>
      </c>
      <c r="L157" s="147">
        <v>47</v>
      </c>
      <c r="N157" s="125" t="s">
        <v>405</v>
      </c>
      <c r="O157" s="125"/>
      <c r="P157" s="125"/>
      <c r="Q157" s="125"/>
      <c r="R157" s="125"/>
    </row>
    <row r="158" spans="1:156">
      <c r="A158" s="18">
        <f t="shared" si="9"/>
        <v>152</v>
      </c>
      <c r="B158" s="106" t="s">
        <v>165</v>
      </c>
      <c r="C158" s="92">
        <v>8.8070000000000004</v>
      </c>
      <c r="D158" s="117"/>
      <c r="E158" s="98">
        <v>163.06</v>
      </c>
      <c r="F158" s="106">
        <v>8.9760000000000009</v>
      </c>
      <c r="G158" s="58">
        <v>160.22</v>
      </c>
      <c r="H158" s="58">
        <v>1.36</v>
      </c>
      <c r="I158" s="10" t="str">
        <f>I15</f>
        <v>Ende Okt. 2024</v>
      </c>
      <c r="K158" s="18" t="s">
        <v>347</v>
      </c>
      <c r="L158" s="147">
        <v>72</v>
      </c>
      <c r="N158" s="125" t="s">
        <v>408</v>
      </c>
      <c r="O158" s="125"/>
      <c r="P158" s="125"/>
      <c r="R158" s="15"/>
      <c r="Y158" s="15"/>
    </row>
    <row r="159" spans="1:156">
      <c r="A159" s="18">
        <f t="shared" si="9"/>
        <v>153</v>
      </c>
      <c r="B159" s="93" t="s">
        <v>50</v>
      </c>
      <c r="C159" s="76">
        <v>13.15</v>
      </c>
      <c r="D159" s="98">
        <v>25.93</v>
      </c>
      <c r="E159" s="150"/>
      <c r="F159" s="76">
        <v>14.590999999999999</v>
      </c>
      <c r="G159" s="98">
        <v>260.44</v>
      </c>
      <c r="H159" s="98">
        <f>G159/120</f>
        <v>2.1703333333333332</v>
      </c>
      <c r="I159" s="82" t="str">
        <f>I153</f>
        <v>Ende Juni 2024</v>
      </c>
      <c r="K159" s="18" t="s">
        <v>237</v>
      </c>
      <c r="L159" s="18">
        <v>108</v>
      </c>
      <c r="N159" s="125" t="s">
        <v>443</v>
      </c>
      <c r="O159" s="125"/>
      <c r="P159" s="125"/>
      <c r="Q159" s="125"/>
      <c r="R159" s="125"/>
      <c r="S159" s="125"/>
      <c r="T159" s="125"/>
      <c r="U159" s="125"/>
    </row>
    <row r="160" spans="1:156">
      <c r="A160" s="18">
        <f t="shared" si="9"/>
        <v>154</v>
      </c>
      <c r="B160" s="11" t="s">
        <v>24</v>
      </c>
      <c r="C160" s="76">
        <v>10.337999999999999</v>
      </c>
      <c r="D160" s="12" t="s">
        <v>100</v>
      </c>
      <c r="E160" s="64"/>
      <c r="F160" s="76">
        <v>11.003</v>
      </c>
      <c r="G160" s="98">
        <v>196.43</v>
      </c>
      <c r="H160" s="98">
        <v>1.64</v>
      </c>
      <c r="I160" s="99" t="s">
        <v>74</v>
      </c>
      <c r="K160" s="18" t="s">
        <v>204</v>
      </c>
      <c r="L160" s="18">
        <v>246</v>
      </c>
      <c r="N160" s="125" t="s">
        <v>409</v>
      </c>
      <c r="O160" s="125"/>
      <c r="P160" s="125"/>
      <c r="Q160" s="125"/>
      <c r="R160" s="125"/>
      <c r="S160" s="125"/>
      <c r="T160" s="125"/>
      <c r="Y160" s="15"/>
    </row>
    <row r="161" spans="1:25">
      <c r="A161" s="18">
        <f t="shared" si="9"/>
        <v>155</v>
      </c>
      <c r="B161" s="39" t="s">
        <v>187</v>
      </c>
      <c r="C161" s="12">
        <v>14.603</v>
      </c>
      <c r="D161" s="12" t="s">
        <v>191</v>
      </c>
      <c r="E161" s="103">
        <v>72.099999999999994</v>
      </c>
      <c r="F161" s="39">
        <v>15.617000000000001</v>
      </c>
      <c r="G161" s="98">
        <v>278.76</v>
      </c>
      <c r="H161" s="98">
        <v>2.3199999999999998</v>
      </c>
      <c r="I161" s="12" t="s">
        <v>74</v>
      </c>
      <c r="N161" s="125" t="s">
        <v>410</v>
      </c>
      <c r="O161" s="125"/>
      <c r="P161" s="125"/>
      <c r="Q161" s="15"/>
      <c r="Y161" s="15"/>
    </row>
    <row r="162" spans="1:25">
      <c r="A162" s="18">
        <f>A161+1</f>
        <v>156</v>
      </c>
      <c r="B162" s="11" t="s">
        <v>68</v>
      </c>
      <c r="C162" s="75">
        <v>9.11</v>
      </c>
      <c r="D162" s="98" t="s">
        <v>523</v>
      </c>
      <c r="E162" s="98">
        <v>60</v>
      </c>
      <c r="F162" s="75">
        <v>10.936999999999999</v>
      </c>
      <c r="G162" s="98">
        <v>195.23</v>
      </c>
      <c r="H162" s="98">
        <v>1.62</v>
      </c>
      <c r="I162" s="99" t="s">
        <v>74</v>
      </c>
      <c r="K162" s="18" t="s">
        <v>287</v>
      </c>
      <c r="L162" s="1">
        <v>41</v>
      </c>
      <c r="N162" s="125" t="s">
        <v>411</v>
      </c>
      <c r="O162" s="125"/>
      <c r="P162" s="125"/>
      <c r="Q162" s="125"/>
      <c r="R162" s="125"/>
      <c r="S162" s="125"/>
      <c r="T162" s="125"/>
      <c r="U162" s="125"/>
      <c r="Y162" s="15"/>
    </row>
    <row r="163" spans="1:25">
      <c r="A163" s="18">
        <f t="shared" ref="A163:A186" si="12">A162+1</f>
        <v>157</v>
      </c>
      <c r="B163" s="39" t="s">
        <v>110</v>
      </c>
      <c r="C163" s="137">
        <v>9.5609999999999999</v>
      </c>
      <c r="D163" s="12" t="s">
        <v>111</v>
      </c>
      <c r="E163" s="98">
        <v>69.650000000000006</v>
      </c>
      <c r="F163" s="39">
        <v>13.228</v>
      </c>
      <c r="G163" s="98">
        <v>236.12</v>
      </c>
      <c r="H163" s="98">
        <v>1.97</v>
      </c>
      <c r="I163" s="99" t="s">
        <v>101</v>
      </c>
      <c r="K163" s="18" t="s">
        <v>204</v>
      </c>
      <c r="L163" s="18">
        <v>14</v>
      </c>
      <c r="N163" s="125" t="s">
        <v>412</v>
      </c>
      <c r="O163" s="125"/>
      <c r="P163" s="125"/>
      <c r="Q163" s="125"/>
      <c r="Y163" s="15"/>
    </row>
    <row r="164" spans="1:25">
      <c r="A164" s="18">
        <f t="shared" si="12"/>
        <v>158</v>
      </c>
      <c r="B164" s="15" t="s">
        <v>407</v>
      </c>
      <c r="C164" s="1">
        <v>11.249000000000001</v>
      </c>
      <c r="D164" s="52">
        <v>45</v>
      </c>
      <c r="F164" s="39">
        <v>13.749000000000001</v>
      </c>
      <c r="G164" s="96">
        <v>245.42</v>
      </c>
      <c r="H164" s="52">
        <v>2.0499999999999998</v>
      </c>
      <c r="I164" s="115" t="s">
        <v>74</v>
      </c>
      <c r="N164" s="125" t="s">
        <v>406</v>
      </c>
      <c r="O164" s="125"/>
      <c r="Y164" s="15"/>
    </row>
    <row r="165" spans="1:25">
      <c r="A165" s="18">
        <f t="shared" si="12"/>
        <v>159</v>
      </c>
      <c r="B165" s="19" t="s">
        <v>67</v>
      </c>
      <c r="C165" s="1">
        <v>11.225</v>
      </c>
      <c r="D165" s="52">
        <v>58.54</v>
      </c>
      <c r="E165" s="52">
        <v>122.76</v>
      </c>
      <c r="F165" s="18">
        <v>15.159000000000001</v>
      </c>
      <c r="G165" s="52">
        <v>270.58999999999997</v>
      </c>
      <c r="H165" s="52">
        <v>2.25</v>
      </c>
      <c r="I165" s="115" t="s">
        <v>74</v>
      </c>
      <c r="K165" s="15" t="s">
        <v>204</v>
      </c>
      <c r="L165" s="1">
        <v>75</v>
      </c>
      <c r="N165" s="125" t="s">
        <v>415</v>
      </c>
      <c r="O165" s="125"/>
      <c r="S165" s="125"/>
      <c r="T165" s="125"/>
      <c r="Y165" s="15"/>
    </row>
    <row r="166" spans="1:25">
      <c r="A166" s="18">
        <f t="shared" si="12"/>
        <v>160</v>
      </c>
      <c r="B166" s="50" t="s">
        <v>63</v>
      </c>
      <c r="C166" s="79">
        <v>25.218</v>
      </c>
      <c r="D166" s="57">
        <v>36.82</v>
      </c>
      <c r="E166" s="57">
        <v>68.92</v>
      </c>
      <c r="F166" s="88">
        <v>27.646000000000001</v>
      </c>
      <c r="G166" s="57">
        <v>493.49</v>
      </c>
      <c r="H166" s="57">
        <v>4.1100000000000003</v>
      </c>
      <c r="I166" s="99" t="s">
        <v>97</v>
      </c>
      <c r="K166" s="18" t="s">
        <v>204</v>
      </c>
      <c r="L166" s="18">
        <v>21</v>
      </c>
      <c r="M166" s="15" t="s">
        <v>414</v>
      </c>
      <c r="N166" s="125" t="s">
        <v>354</v>
      </c>
      <c r="O166" s="125"/>
      <c r="P166" s="125"/>
      <c r="Q166" s="125"/>
      <c r="R166" s="125"/>
      <c r="Y166" s="15"/>
    </row>
    <row r="167" spans="1:25">
      <c r="A167" s="18">
        <f t="shared" si="12"/>
        <v>161</v>
      </c>
      <c r="B167" s="12" t="s">
        <v>66</v>
      </c>
      <c r="C167" s="75">
        <v>13.63</v>
      </c>
      <c r="D167" s="98">
        <v>42.05</v>
      </c>
      <c r="E167" s="12"/>
      <c r="F167" s="137">
        <v>15.965999999999999</v>
      </c>
      <c r="G167" s="98">
        <v>285</v>
      </c>
      <c r="H167" s="98">
        <v>2.37</v>
      </c>
      <c r="I167" s="12" t="s">
        <v>74</v>
      </c>
      <c r="K167" s="18" t="s">
        <v>204</v>
      </c>
      <c r="L167" s="18">
        <v>76</v>
      </c>
      <c r="M167" s="15" t="s">
        <v>292</v>
      </c>
      <c r="N167" s="125" t="s">
        <v>413</v>
      </c>
      <c r="O167" s="125"/>
      <c r="P167" s="125"/>
      <c r="Y167" s="15"/>
    </row>
    <row r="168" spans="1:25">
      <c r="A168" s="18">
        <f t="shared" si="12"/>
        <v>162</v>
      </c>
      <c r="B168" s="93" t="s">
        <v>51</v>
      </c>
      <c r="C168" s="90">
        <v>12.04</v>
      </c>
      <c r="D168" s="98" t="s">
        <v>417</v>
      </c>
      <c r="E168" s="98">
        <v>136.21</v>
      </c>
      <c r="F168" s="76">
        <v>17.172999999999998</v>
      </c>
      <c r="G168" s="98">
        <v>306.55</v>
      </c>
      <c r="H168" s="98">
        <v>2.5499999999999998</v>
      </c>
      <c r="I168" s="165" t="s">
        <v>74</v>
      </c>
      <c r="K168" s="18" t="s">
        <v>287</v>
      </c>
      <c r="L168" s="18">
        <v>1001</v>
      </c>
      <c r="N168" s="125" t="s">
        <v>416</v>
      </c>
      <c r="O168" s="125"/>
      <c r="P168" s="125"/>
      <c r="Q168" s="125"/>
      <c r="R168" s="125"/>
      <c r="S168" s="125"/>
      <c r="T168" s="125"/>
      <c r="U168" s="125"/>
      <c r="Y168" s="15"/>
    </row>
    <row r="169" spans="1:25">
      <c r="A169" s="18">
        <f t="shared" si="12"/>
        <v>163</v>
      </c>
      <c r="B169" s="11" t="s">
        <v>62</v>
      </c>
      <c r="C169" s="12">
        <v>9.1760000000000002</v>
      </c>
      <c r="D169" s="98">
        <v>45.97</v>
      </c>
      <c r="E169" s="98"/>
      <c r="F169" s="75">
        <v>11.73</v>
      </c>
      <c r="G169" s="98">
        <v>209.38</v>
      </c>
      <c r="H169" s="98">
        <f>G169/120</f>
        <v>1.7448333333333332</v>
      </c>
      <c r="I169" s="87" t="s">
        <v>74</v>
      </c>
      <c r="K169" s="18" t="s">
        <v>204</v>
      </c>
      <c r="L169" s="18">
        <v>71</v>
      </c>
      <c r="N169" s="125" t="s">
        <v>418</v>
      </c>
      <c r="O169" s="125"/>
      <c r="P169" s="125"/>
      <c r="Y169" s="15"/>
    </row>
    <row r="170" spans="1:25">
      <c r="A170" s="18">
        <f t="shared" si="12"/>
        <v>164</v>
      </c>
      <c r="B170" s="15" t="s">
        <v>166</v>
      </c>
      <c r="C170" s="1">
        <v>10.234999999999999</v>
      </c>
      <c r="D170" s="52">
        <v>62.04</v>
      </c>
      <c r="E170" s="52">
        <v>74.2</v>
      </c>
      <c r="F170" s="18">
        <v>14.093999999999999</v>
      </c>
      <c r="G170" s="52">
        <v>251.58</v>
      </c>
      <c r="H170" s="52">
        <v>2.1</v>
      </c>
      <c r="I170" s="165" t="s">
        <v>74</v>
      </c>
      <c r="K170" s="18" t="s">
        <v>437</v>
      </c>
      <c r="L170" s="18">
        <v>26</v>
      </c>
      <c r="N170" s="125" t="s">
        <v>434</v>
      </c>
      <c r="O170" s="125"/>
      <c r="P170" s="125"/>
      <c r="Q170" s="125"/>
    </row>
    <row r="171" spans="1:25">
      <c r="A171" s="18">
        <f t="shared" si="12"/>
        <v>165</v>
      </c>
      <c r="B171" s="12" t="s">
        <v>152</v>
      </c>
      <c r="C171" s="75">
        <v>15.31</v>
      </c>
      <c r="D171" s="98">
        <v>37.409999999999997</v>
      </c>
      <c r="E171" s="98">
        <v>176.36</v>
      </c>
      <c r="F171" s="12">
        <v>18.367999999999999</v>
      </c>
      <c r="G171" s="98">
        <v>327.87</v>
      </c>
      <c r="H171" s="98">
        <v>2.73</v>
      </c>
      <c r="I171" s="12" t="s">
        <v>74</v>
      </c>
      <c r="K171" s="18"/>
      <c r="N171" s="125" t="s">
        <v>419</v>
      </c>
      <c r="O171" s="125"/>
      <c r="P171" s="125"/>
      <c r="Q171" s="125"/>
      <c r="R171" s="125"/>
      <c r="S171" s="125"/>
      <c r="T171" s="125"/>
      <c r="Y171" s="15"/>
    </row>
    <row r="172" spans="1:25">
      <c r="A172" s="18">
        <f t="shared" si="12"/>
        <v>166</v>
      </c>
      <c r="B172" s="93" t="s">
        <v>466</v>
      </c>
      <c r="C172" s="76">
        <v>11.53</v>
      </c>
      <c r="D172" s="98" t="s">
        <v>368</v>
      </c>
      <c r="E172" s="98">
        <v>51.36</v>
      </c>
      <c r="F172" s="76">
        <v>14.622</v>
      </c>
      <c r="G172" s="98">
        <v>261</v>
      </c>
      <c r="H172" s="98">
        <v>2.1800000000000002</v>
      </c>
      <c r="I172" s="87" t="s">
        <v>74</v>
      </c>
      <c r="K172" s="18" t="s">
        <v>210</v>
      </c>
      <c r="L172" s="18">
        <v>401</v>
      </c>
      <c r="M172" s="15" t="s">
        <v>390</v>
      </c>
      <c r="N172" s="125" t="s">
        <v>420</v>
      </c>
      <c r="O172" s="125"/>
      <c r="P172" s="125"/>
      <c r="Q172" s="125"/>
      <c r="R172" s="125"/>
      <c r="S172" s="125"/>
      <c r="T172" s="125"/>
      <c r="Y172" s="15"/>
    </row>
    <row r="173" spans="1:25">
      <c r="A173" s="18">
        <f t="shared" si="12"/>
        <v>167</v>
      </c>
      <c r="B173" s="93" t="s">
        <v>136</v>
      </c>
      <c r="C173" s="76">
        <v>17.61</v>
      </c>
      <c r="D173" s="98" t="s">
        <v>137</v>
      </c>
      <c r="E173" s="98"/>
      <c r="F173" s="76">
        <v>18.515000000000001</v>
      </c>
      <c r="G173" s="98">
        <v>330.5</v>
      </c>
      <c r="H173" s="98">
        <f>G173/120</f>
        <v>2.7541666666666669</v>
      </c>
      <c r="I173" s="87" t="s">
        <v>101</v>
      </c>
      <c r="K173" s="18" t="s">
        <v>267</v>
      </c>
      <c r="L173" s="18">
        <v>548</v>
      </c>
      <c r="N173" s="125" t="s">
        <v>421</v>
      </c>
      <c r="O173" s="125"/>
      <c r="P173" s="125"/>
      <c r="Q173" s="125"/>
      <c r="R173" s="125"/>
      <c r="S173" s="125"/>
      <c r="T173" s="125"/>
      <c r="Y173" s="15"/>
    </row>
    <row r="174" spans="1:25">
      <c r="A174" s="18">
        <f t="shared" si="12"/>
        <v>168</v>
      </c>
      <c r="B174" s="95" t="s">
        <v>422</v>
      </c>
      <c r="C174" s="76">
        <v>8.4109999999999996</v>
      </c>
      <c r="D174" s="98">
        <v>48.54</v>
      </c>
      <c r="E174" s="64"/>
      <c r="F174" s="76">
        <v>11.108000000000001</v>
      </c>
      <c r="G174" s="98">
        <v>198.27</v>
      </c>
      <c r="H174" s="98">
        <f>G174/120</f>
        <v>1.65225</v>
      </c>
      <c r="I174" s="87" t="s">
        <v>74</v>
      </c>
      <c r="K174" s="18" t="s">
        <v>204</v>
      </c>
      <c r="L174" s="18">
        <v>45</v>
      </c>
      <c r="N174" s="125" t="s">
        <v>423</v>
      </c>
      <c r="O174" s="125"/>
      <c r="P174" s="125"/>
      <c r="Q174" s="125"/>
      <c r="R174" s="125"/>
      <c r="Y174" s="15"/>
    </row>
    <row r="175" spans="1:25">
      <c r="A175" s="18">
        <f t="shared" si="12"/>
        <v>169</v>
      </c>
      <c r="B175" s="18" t="s">
        <v>179</v>
      </c>
      <c r="C175" s="1">
        <v>13.375</v>
      </c>
      <c r="D175" s="52">
        <v>44.77</v>
      </c>
      <c r="E175" s="52">
        <v>128.94999999999999</v>
      </c>
      <c r="F175" s="18">
        <v>16.579000000000001</v>
      </c>
      <c r="G175" s="52">
        <v>295.93</v>
      </c>
      <c r="H175" s="52">
        <v>2.4700000000000002</v>
      </c>
      <c r="I175" s="15" t="s">
        <v>74</v>
      </c>
      <c r="N175" s="125" t="s">
        <v>433</v>
      </c>
      <c r="O175" s="125"/>
      <c r="P175" s="125"/>
      <c r="Q175" s="125"/>
    </row>
    <row r="176" spans="1:25">
      <c r="A176" s="18">
        <f t="shared" si="12"/>
        <v>170</v>
      </c>
      <c r="B176" s="79" t="s">
        <v>90</v>
      </c>
      <c r="C176" s="50">
        <v>24.132000000000001</v>
      </c>
      <c r="D176" s="57">
        <v>41.4</v>
      </c>
      <c r="E176" s="155"/>
      <c r="F176" s="88">
        <v>26.431999999999999</v>
      </c>
      <c r="G176" s="57">
        <v>471.81</v>
      </c>
      <c r="H176" s="57">
        <f>G176/120</f>
        <v>3.9317500000000001</v>
      </c>
      <c r="I176" s="10" t="s">
        <v>74</v>
      </c>
      <c r="K176" s="18" t="s">
        <v>204</v>
      </c>
      <c r="L176" s="18">
        <v>23</v>
      </c>
      <c r="M176" s="19" t="s">
        <v>231</v>
      </c>
      <c r="N176" s="125" t="s">
        <v>353</v>
      </c>
      <c r="O176" s="125"/>
      <c r="P176" s="125"/>
      <c r="Q176" s="125"/>
      <c r="R176" s="125"/>
      <c r="Y176" s="15"/>
    </row>
    <row r="177" spans="1:32">
      <c r="A177" s="18">
        <f t="shared" si="12"/>
        <v>171</v>
      </c>
      <c r="B177" s="39" t="s">
        <v>91</v>
      </c>
      <c r="C177" s="12">
        <v>12.722</v>
      </c>
      <c r="D177" s="98">
        <v>11.65</v>
      </c>
      <c r="E177" s="11">
        <v>12</v>
      </c>
      <c r="F177" s="12">
        <v>13.436</v>
      </c>
      <c r="G177" s="98">
        <v>239.83</v>
      </c>
      <c r="H177" s="98">
        <f>G177/120</f>
        <v>1.9985833333333334</v>
      </c>
      <c r="I177" s="10" t="str">
        <f>I119</f>
        <v>Ende Juni 2024</v>
      </c>
      <c r="K177" s="18" t="s">
        <v>204</v>
      </c>
      <c r="L177" s="18">
        <v>51</v>
      </c>
      <c r="N177" s="125" t="s">
        <v>424</v>
      </c>
      <c r="O177" s="125"/>
      <c r="P177" s="125"/>
      <c r="Q177" s="125"/>
      <c r="Y177" s="15"/>
    </row>
    <row r="178" spans="1:32">
      <c r="A178" s="18">
        <f t="shared" si="12"/>
        <v>172</v>
      </c>
      <c r="B178" s="79" t="s">
        <v>92</v>
      </c>
      <c r="C178" s="88">
        <v>21.05</v>
      </c>
      <c r="D178" s="155" t="s">
        <v>107</v>
      </c>
      <c r="E178" s="155"/>
      <c r="F178" s="50">
        <v>21.888000000000002</v>
      </c>
      <c r="G178" s="57">
        <v>390.7</v>
      </c>
      <c r="H178" s="57">
        <v>3.26</v>
      </c>
      <c r="I178" s="10" t="s">
        <v>74</v>
      </c>
      <c r="K178" s="18" t="s">
        <v>204</v>
      </c>
      <c r="L178" s="18">
        <v>26</v>
      </c>
      <c r="N178" s="125" t="s">
        <v>425</v>
      </c>
      <c r="O178" s="125"/>
      <c r="P178" s="125"/>
      <c r="Q178" s="125"/>
      <c r="R178" s="125"/>
      <c r="S178" s="125"/>
      <c r="Y178" s="15"/>
    </row>
    <row r="179" spans="1:32">
      <c r="A179" s="18">
        <f t="shared" si="12"/>
        <v>173</v>
      </c>
      <c r="B179" s="93" t="s">
        <v>52</v>
      </c>
      <c r="C179" s="76">
        <v>15.384</v>
      </c>
      <c r="D179" s="98">
        <v>23.76</v>
      </c>
      <c r="E179" s="64"/>
      <c r="F179" s="76">
        <v>16.704000000000001</v>
      </c>
      <c r="G179" s="98">
        <v>298.17</v>
      </c>
      <c r="H179" s="98">
        <f>G179/120</f>
        <v>2.48475</v>
      </c>
      <c r="I179" s="87" t="s">
        <v>74</v>
      </c>
      <c r="K179" s="18" t="s">
        <v>210</v>
      </c>
      <c r="L179" s="18">
        <v>149</v>
      </c>
      <c r="N179" s="125" t="s">
        <v>465</v>
      </c>
      <c r="O179" s="125"/>
      <c r="P179" s="125"/>
      <c r="Q179" s="125"/>
      <c r="R179" s="125"/>
      <c r="S179" s="125"/>
      <c r="T179" s="125"/>
      <c r="U179" s="125"/>
    </row>
    <row r="180" spans="1:32">
      <c r="A180" s="18">
        <f t="shared" si="12"/>
        <v>174</v>
      </c>
      <c r="B180" s="79" t="s">
        <v>167</v>
      </c>
      <c r="C180" s="50">
        <v>18.946999999999999</v>
      </c>
      <c r="D180" s="98">
        <v>52.46</v>
      </c>
      <c r="E180" s="12"/>
      <c r="F180" s="79">
        <v>21.861000000000001</v>
      </c>
      <c r="G180" s="57">
        <v>390.23</v>
      </c>
      <c r="H180" s="57">
        <v>3.25</v>
      </c>
      <c r="I180" s="15" t="s">
        <v>74</v>
      </c>
      <c r="K180" s="18" t="s">
        <v>347</v>
      </c>
      <c r="L180" s="18">
        <v>4</v>
      </c>
      <c r="N180" s="125" t="s">
        <v>432</v>
      </c>
      <c r="O180" s="125"/>
      <c r="P180" s="125"/>
      <c r="Q180" s="125"/>
      <c r="R180" s="125"/>
      <c r="S180" s="125"/>
      <c r="T180" s="125"/>
    </row>
    <row r="181" spans="1:32">
      <c r="A181" s="18">
        <f t="shared" si="12"/>
        <v>175</v>
      </c>
      <c r="B181" s="12" t="s">
        <v>59</v>
      </c>
      <c r="C181" s="75">
        <v>16.600000000000001</v>
      </c>
      <c r="D181" s="103" t="s">
        <v>428</v>
      </c>
      <c r="E181" s="98">
        <v>87.24</v>
      </c>
      <c r="F181" s="75">
        <v>18.989999999999998</v>
      </c>
      <c r="G181" s="98">
        <v>338.98</v>
      </c>
      <c r="H181" s="98">
        <f t="shared" ref="H181:H186" si="13">G181/120</f>
        <v>2.8248333333333333</v>
      </c>
      <c r="I181" s="87" t="str">
        <f>I174</f>
        <v>Ende Juni 2024</v>
      </c>
      <c r="K181" s="18" t="s">
        <v>204</v>
      </c>
      <c r="L181" s="18">
        <v>80</v>
      </c>
      <c r="N181" s="125" t="s">
        <v>464</v>
      </c>
      <c r="O181" s="125"/>
      <c r="P181" s="125"/>
      <c r="Q181" s="125"/>
      <c r="R181" s="125"/>
      <c r="S181" s="125"/>
      <c r="T181" s="125"/>
      <c r="U181" s="125"/>
      <c r="V181" s="125"/>
      <c r="W181" s="125"/>
      <c r="Y181" s="15"/>
    </row>
    <row r="182" spans="1:32">
      <c r="A182" s="18">
        <f t="shared" si="12"/>
        <v>176</v>
      </c>
      <c r="B182" s="11" t="s">
        <v>65</v>
      </c>
      <c r="C182" s="137">
        <v>14.64</v>
      </c>
      <c r="D182" s="12" t="s">
        <v>427</v>
      </c>
      <c r="E182" s="12"/>
      <c r="F182" s="75">
        <v>16.324000000000002</v>
      </c>
      <c r="G182" s="98">
        <v>291.38</v>
      </c>
      <c r="H182" s="98">
        <f t="shared" si="13"/>
        <v>2.4281666666666668</v>
      </c>
      <c r="I182" s="87" t="s">
        <v>73</v>
      </c>
      <c r="K182" s="18" t="s">
        <v>204</v>
      </c>
      <c r="L182" s="18">
        <v>24</v>
      </c>
      <c r="N182" s="125" t="s">
        <v>426</v>
      </c>
      <c r="O182" s="125"/>
      <c r="P182" s="125"/>
      <c r="Q182" s="125"/>
      <c r="R182" s="125"/>
      <c r="S182" s="125"/>
      <c r="T182" s="125"/>
      <c r="U182" s="125"/>
      <c r="V182" s="125"/>
      <c r="X182" s="125"/>
      <c r="Y182" s="15"/>
    </row>
    <row r="183" spans="1:32">
      <c r="A183" s="18">
        <f t="shared" si="12"/>
        <v>177</v>
      </c>
      <c r="B183" s="12" t="s">
        <v>77</v>
      </c>
      <c r="C183" s="75">
        <v>17.55</v>
      </c>
      <c r="D183" s="12"/>
      <c r="E183" s="98">
        <v>43.1</v>
      </c>
      <c r="F183" s="12">
        <v>17.789000000000001</v>
      </c>
      <c r="G183" s="98">
        <v>317.54000000000002</v>
      </c>
      <c r="H183" s="98">
        <f t="shared" si="13"/>
        <v>2.6461666666666668</v>
      </c>
      <c r="I183" s="10" t="str">
        <f>I141</f>
        <v>Ende Juni 2024</v>
      </c>
      <c r="K183" s="18" t="s">
        <v>215</v>
      </c>
      <c r="L183" s="18">
        <v>8</v>
      </c>
      <c r="N183" s="125" t="s">
        <v>429</v>
      </c>
      <c r="O183" s="125"/>
      <c r="P183" s="125"/>
      <c r="Q183" s="125"/>
      <c r="R183" s="125"/>
    </row>
    <row r="184" spans="1:32">
      <c r="A184" s="18">
        <f t="shared" si="12"/>
        <v>178</v>
      </c>
      <c r="B184" s="93" t="s">
        <v>53</v>
      </c>
      <c r="C184" s="76">
        <v>9.85</v>
      </c>
      <c r="D184" s="98">
        <v>32.53</v>
      </c>
      <c r="E184" s="98">
        <v>67.8</v>
      </c>
      <c r="F184" s="76">
        <v>12.034000000000001</v>
      </c>
      <c r="G184" s="98">
        <v>214.8</v>
      </c>
      <c r="H184" s="98">
        <f t="shared" si="13"/>
        <v>1.79</v>
      </c>
      <c r="I184" s="87" t="s">
        <v>74</v>
      </c>
      <c r="K184" s="18" t="s">
        <v>287</v>
      </c>
      <c r="L184" s="18">
        <v>530</v>
      </c>
      <c r="N184" s="125" t="s">
        <v>431</v>
      </c>
      <c r="O184" s="125"/>
      <c r="P184" s="125"/>
      <c r="Q184" s="125"/>
      <c r="R184" s="125"/>
      <c r="S184" s="125"/>
      <c r="T184" s="125"/>
      <c r="U184" s="125"/>
      <c r="V184" s="125"/>
      <c r="W184" s="125"/>
      <c r="Y184" s="15"/>
      <c r="AF184" s="18"/>
    </row>
    <row r="185" spans="1:32">
      <c r="A185" s="18">
        <f t="shared" si="12"/>
        <v>179</v>
      </c>
      <c r="B185" s="75" t="s">
        <v>25</v>
      </c>
      <c r="C185" s="76">
        <v>11.14</v>
      </c>
      <c r="D185" s="98">
        <v>5.25</v>
      </c>
      <c r="E185" s="98">
        <v>78.599999999999994</v>
      </c>
      <c r="F185" s="76">
        <v>11.868</v>
      </c>
      <c r="G185" s="98">
        <v>211.85</v>
      </c>
      <c r="H185" s="98">
        <f t="shared" si="13"/>
        <v>1.7654166666666666</v>
      </c>
      <c r="I185" s="87" t="s">
        <v>74</v>
      </c>
      <c r="K185" s="18" t="s">
        <v>204</v>
      </c>
      <c r="L185" s="18">
        <v>401</v>
      </c>
      <c r="N185" s="125" t="s">
        <v>430</v>
      </c>
      <c r="O185" s="125"/>
      <c r="P185" s="125"/>
      <c r="Q185" s="125"/>
      <c r="R185" s="125"/>
      <c r="S185" s="125"/>
      <c r="Y185" s="15"/>
      <c r="AF185" s="18"/>
    </row>
    <row r="186" spans="1:32">
      <c r="A186" s="18">
        <f t="shared" si="12"/>
        <v>180</v>
      </c>
      <c r="B186" s="12" t="s">
        <v>122</v>
      </c>
      <c r="C186" s="76">
        <v>8.1359999999999992</v>
      </c>
      <c r="D186" s="98">
        <v>37.799999999999997</v>
      </c>
      <c r="E186" s="150"/>
      <c r="F186" s="76">
        <v>10.236000000000001</v>
      </c>
      <c r="G186" s="98">
        <v>182.71</v>
      </c>
      <c r="H186" s="98">
        <f t="shared" si="13"/>
        <v>1.5225833333333334</v>
      </c>
      <c r="I186" s="165" t="s">
        <v>74</v>
      </c>
      <c r="N186" s="125" t="s">
        <v>463</v>
      </c>
      <c r="O186" s="125"/>
      <c r="P186" s="125"/>
      <c r="Q186" s="125"/>
      <c r="R186" s="125"/>
      <c r="S186" s="125"/>
      <c r="Y186" s="15"/>
    </row>
    <row r="187" spans="1:32">
      <c r="A187" s="18"/>
      <c r="I187" s="99"/>
      <c r="R187" s="51"/>
      <c r="S187" s="57"/>
      <c r="AF187" s="54"/>
    </row>
    <row r="188" spans="1:32">
      <c r="A188" s="18"/>
      <c r="B188" s="2" t="s">
        <v>102</v>
      </c>
      <c r="C188" s="172">
        <f>SUM(C7:C186)</f>
        <v>2300.7463000000012</v>
      </c>
      <c r="D188" s="173"/>
      <c r="E188" s="173"/>
      <c r="F188" s="78">
        <f>SUM(F7:F186)</f>
        <v>2758.8579999999993</v>
      </c>
      <c r="G188" s="51">
        <f>SUM(G7:G186)</f>
        <v>49260.150000000023</v>
      </c>
      <c r="H188" s="51">
        <f>SUM(H7:H186)</f>
        <v>410.4382500000001</v>
      </c>
      <c r="J188" s="2"/>
      <c r="K188" s="2"/>
      <c r="L188" s="119">
        <f>SUM(L7:L186)</f>
        <v>42923</v>
      </c>
      <c r="AF188" s="2"/>
    </row>
    <row r="189" spans="1:32">
      <c r="A189" s="18"/>
      <c r="B189" s="2" t="s">
        <v>103</v>
      </c>
      <c r="C189" s="119">
        <v>180</v>
      </c>
      <c r="D189" s="73"/>
      <c r="E189" s="73"/>
      <c r="F189" s="119">
        <v>180</v>
      </c>
      <c r="G189" s="119">
        <v>180</v>
      </c>
      <c r="H189" s="168">
        <v>180</v>
      </c>
      <c r="J189" s="23"/>
      <c r="K189" s="2"/>
      <c r="L189" s="2">
        <v>131</v>
      </c>
    </row>
    <row r="190" spans="1:32">
      <c r="A190" s="18"/>
      <c r="B190" s="2" t="s">
        <v>104</v>
      </c>
      <c r="C190" s="77">
        <f>C188/C189</f>
        <v>12.781923888888896</v>
      </c>
      <c r="D190" s="72"/>
      <c r="E190" s="72"/>
      <c r="F190" s="77">
        <f>F188/F189</f>
        <v>15.326988888888884</v>
      </c>
      <c r="G190" s="51">
        <f>G188/G189</f>
        <v>273.66750000000013</v>
      </c>
      <c r="H190" s="51">
        <f>H188/H189</f>
        <v>2.2802125000000006</v>
      </c>
      <c r="J190" s="2"/>
      <c r="K190" s="167"/>
      <c r="L190" s="119">
        <f>L188/L189</f>
        <v>327.6564885496183</v>
      </c>
    </row>
    <row r="191" spans="1:32">
      <c r="A191" s="18"/>
      <c r="D191" s="72"/>
      <c r="E191" s="72"/>
    </row>
    <row r="192" spans="1:32">
      <c r="A192" s="18"/>
      <c r="B192" s="2" t="s">
        <v>532</v>
      </c>
      <c r="C192" s="181">
        <v>2243.37</v>
      </c>
      <c r="F192" s="182">
        <v>2688.7170000000001</v>
      </c>
      <c r="G192" s="51">
        <v>48008.15</v>
      </c>
      <c r="H192" s="51">
        <v>400.01</v>
      </c>
    </row>
    <row r="193" spans="1:34">
      <c r="A193" s="18"/>
      <c r="B193" s="23" t="s">
        <v>533</v>
      </c>
      <c r="C193" s="2">
        <v>176</v>
      </c>
      <c r="F193" s="2">
        <v>176</v>
      </c>
      <c r="G193" s="2">
        <v>176</v>
      </c>
      <c r="H193" s="23">
        <v>176</v>
      </c>
    </row>
    <row r="194" spans="1:34">
      <c r="A194" s="18"/>
      <c r="B194" s="23" t="s">
        <v>534</v>
      </c>
      <c r="C194" s="77">
        <f>C192/C193</f>
        <v>12.746420454545454</v>
      </c>
      <c r="F194" s="77">
        <f>F192/F193</f>
        <v>15.276801136363638</v>
      </c>
      <c r="G194" s="51">
        <f>G192/G193</f>
        <v>272.77357954545454</v>
      </c>
      <c r="H194" s="51">
        <f>H192/H193</f>
        <v>2.2727840909090911</v>
      </c>
    </row>
    <row r="195" spans="1:34">
      <c r="A195" s="18"/>
    </row>
    <row r="196" spans="1:34">
      <c r="A196" s="18"/>
    </row>
    <row r="197" spans="1:34">
      <c r="A197" s="18"/>
    </row>
    <row r="198" spans="1:34">
      <c r="A198" s="18"/>
    </row>
    <row r="199" spans="1:34">
      <c r="A199" s="18"/>
    </row>
    <row r="200" spans="1:34">
      <c r="A200" s="18"/>
      <c r="B200" s="2" t="s">
        <v>116</v>
      </c>
      <c r="C200" s="8"/>
      <c r="D200" s="2"/>
      <c r="E200" s="2"/>
      <c r="F200" s="2"/>
      <c r="G200" s="13"/>
    </row>
    <row r="201" spans="1:34">
      <c r="A201" s="18"/>
      <c r="B201" s="39" t="s">
        <v>144</v>
      </c>
      <c r="J201" s="18"/>
      <c r="K201" s="18"/>
      <c r="AF201" s="2"/>
    </row>
    <row r="202" spans="1:34">
      <c r="A202" s="18"/>
      <c r="B202" s="39" t="s">
        <v>117</v>
      </c>
      <c r="H202" s="171"/>
      <c r="J202" s="18"/>
      <c r="K202" s="18"/>
    </row>
    <row r="203" spans="1:34">
      <c r="A203" s="18"/>
      <c r="B203" s="39" t="s">
        <v>118</v>
      </c>
      <c r="K203" s="118"/>
      <c r="R203" s="125"/>
      <c r="S203" s="125"/>
    </row>
    <row r="204" spans="1:34">
      <c r="A204" s="18"/>
      <c r="B204" s="39" t="s">
        <v>119</v>
      </c>
      <c r="H204" s="69"/>
      <c r="K204" s="118"/>
      <c r="R204" s="125"/>
      <c r="S204" s="125"/>
    </row>
    <row r="205" spans="1:34">
      <c r="A205" s="18"/>
      <c r="B205" s="39" t="s">
        <v>160</v>
      </c>
      <c r="H205" s="69"/>
      <c r="J205" s="116"/>
      <c r="K205" s="118"/>
      <c r="AH205" s="50"/>
    </row>
    <row r="206" spans="1:34">
      <c r="A206" s="18"/>
      <c r="B206" s="39" t="s">
        <v>159</v>
      </c>
      <c r="K206" s="118"/>
      <c r="AH206" s="15"/>
    </row>
    <row r="207" spans="1:34">
      <c r="A207" s="18"/>
      <c r="AH207" s="15"/>
    </row>
    <row r="208" spans="1:34">
      <c r="A208" s="18"/>
      <c r="B208" s="19" t="s">
        <v>485</v>
      </c>
      <c r="H208" s="66"/>
    </row>
    <row r="209" spans="1:20">
      <c r="A209" s="18"/>
      <c r="B209" s="19" t="s">
        <v>510</v>
      </c>
      <c r="H209" s="69"/>
    </row>
    <row r="210" spans="1:20">
      <c r="A210" s="18"/>
      <c r="B210" s="15" t="s">
        <v>511</v>
      </c>
      <c r="H210" s="66"/>
    </row>
    <row r="211" spans="1:20">
      <c r="A211" s="18"/>
      <c r="B211" s="19" t="s">
        <v>512</v>
      </c>
      <c r="R211" s="52"/>
    </row>
    <row r="212" spans="1:20">
      <c r="A212" s="19">
        <v>1</v>
      </c>
      <c r="B212" s="19" t="s">
        <v>513</v>
      </c>
      <c r="H212" s="66"/>
      <c r="R212" s="52"/>
      <c r="S212" s="52"/>
    </row>
    <row r="213" spans="1:20">
      <c r="A213" s="19">
        <v>2</v>
      </c>
      <c r="B213" s="19"/>
      <c r="R213" s="52"/>
      <c r="S213" s="52"/>
      <c r="T213" s="18"/>
    </row>
    <row r="214" spans="1:20">
      <c r="A214" s="19">
        <v>3</v>
      </c>
      <c r="R214" s="52"/>
      <c r="S214" s="38"/>
      <c r="T214" s="15"/>
    </row>
    <row r="215" spans="1:20">
      <c r="A215" s="19">
        <v>4</v>
      </c>
      <c r="C215" s="50" t="s">
        <v>355</v>
      </c>
      <c r="D215" s="41"/>
      <c r="E215" s="41"/>
      <c r="F215" s="15"/>
      <c r="Q215" s="125"/>
      <c r="R215" s="52"/>
      <c r="S215" s="38"/>
      <c r="T215" s="18"/>
    </row>
    <row r="216" spans="1:20">
      <c r="A216" s="19">
        <v>5</v>
      </c>
      <c r="Q216" s="125"/>
      <c r="R216" s="52"/>
      <c r="S216" s="52"/>
      <c r="T216" s="18"/>
    </row>
    <row r="217" spans="1:20">
      <c r="A217" s="19">
        <v>6</v>
      </c>
      <c r="C217" s="2" t="s">
        <v>519</v>
      </c>
      <c r="D217" s="12" t="s">
        <v>520</v>
      </c>
      <c r="E217" s="12" t="s">
        <v>521</v>
      </c>
      <c r="F217" s="2" t="s">
        <v>518</v>
      </c>
      <c r="G217" s="2" t="s">
        <v>76</v>
      </c>
      <c r="H217" s="2" t="s">
        <v>76</v>
      </c>
      <c r="I217" s="39" t="s">
        <v>530</v>
      </c>
      <c r="J217" s="50" t="s">
        <v>522</v>
      </c>
      <c r="K217" s="2" t="s">
        <v>522</v>
      </c>
    </row>
    <row r="218" spans="1:20">
      <c r="A218" s="19">
        <v>7</v>
      </c>
      <c r="G218" s="15" t="s">
        <v>127</v>
      </c>
      <c r="H218" s="15" t="s">
        <v>125</v>
      </c>
      <c r="I218" s="12" t="s">
        <v>531</v>
      </c>
      <c r="J218" s="15" t="s">
        <v>155</v>
      </c>
      <c r="K218" s="19" t="s">
        <v>155</v>
      </c>
    </row>
    <row r="219" spans="1:20">
      <c r="A219" s="19">
        <v>8</v>
      </c>
    </row>
    <row r="220" spans="1:20">
      <c r="A220" s="19">
        <v>9</v>
      </c>
      <c r="B220" s="50" t="s">
        <v>63</v>
      </c>
      <c r="C220" s="50">
        <v>25.218</v>
      </c>
      <c r="D220" s="52">
        <v>36.82</v>
      </c>
      <c r="E220" s="52">
        <v>68.92</v>
      </c>
      <c r="F220" s="50">
        <v>27.646000000000001</v>
      </c>
      <c r="G220" s="57">
        <v>493.49</v>
      </c>
      <c r="H220" s="57">
        <v>4.1100000000000003</v>
      </c>
      <c r="I220" s="179">
        <v>1.19</v>
      </c>
      <c r="J220" s="1">
        <v>32.899000000000001</v>
      </c>
      <c r="K220" s="50">
        <v>32.899000000000001</v>
      </c>
    </row>
    <row r="221" spans="1:20">
      <c r="A221" s="19">
        <v>10</v>
      </c>
      <c r="B221" s="50" t="s">
        <v>54</v>
      </c>
      <c r="C221" s="88">
        <v>19.917999999999999</v>
      </c>
      <c r="D221" s="52">
        <v>118.33</v>
      </c>
      <c r="E221" s="98"/>
      <c r="F221" s="84">
        <v>26.492000000000001</v>
      </c>
      <c r="G221" s="57">
        <v>472.88</v>
      </c>
      <c r="H221" s="57">
        <v>3.94</v>
      </c>
      <c r="I221" s="179">
        <f>I220</f>
        <v>1.19</v>
      </c>
      <c r="J221" s="88">
        <v>31.524999999999999</v>
      </c>
      <c r="K221" s="50">
        <v>31.524999999999999</v>
      </c>
    </row>
    <row r="222" spans="1:20">
      <c r="A222" s="19">
        <v>11</v>
      </c>
      <c r="B222" s="79" t="s">
        <v>90</v>
      </c>
      <c r="C222" s="88">
        <v>24.183</v>
      </c>
      <c r="D222" s="52">
        <v>41.4</v>
      </c>
      <c r="E222" s="39"/>
      <c r="F222" s="84">
        <v>26.431999999999999</v>
      </c>
      <c r="G222" s="57">
        <v>472.72</v>
      </c>
      <c r="H222" s="57">
        <v>3.94</v>
      </c>
      <c r="I222" s="179">
        <f t="shared" ref="I222:I235" si="14">I221</f>
        <v>1.19</v>
      </c>
      <c r="J222" s="88">
        <v>31.454000000000001</v>
      </c>
      <c r="K222" s="50">
        <v>31.454000000000001</v>
      </c>
      <c r="O222" s="125"/>
      <c r="P222" s="125"/>
    </row>
    <row r="223" spans="1:20">
      <c r="A223" s="19">
        <v>12</v>
      </c>
      <c r="B223" s="79" t="s">
        <v>132</v>
      </c>
      <c r="C223" s="88">
        <v>21.417000000000002</v>
      </c>
      <c r="D223" s="52">
        <v>39.380000000000003</v>
      </c>
      <c r="E223" s="120">
        <v>58.8</v>
      </c>
      <c r="F223" s="84">
        <v>23.931000000000001</v>
      </c>
      <c r="G223" s="57">
        <v>427.18</v>
      </c>
      <c r="H223" s="57">
        <v>3.56</v>
      </c>
      <c r="I223" s="179">
        <f t="shared" si="14"/>
        <v>1.19</v>
      </c>
      <c r="J223" s="88">
        <v>28.478000000000002</v>
      </c>
      <c r="K223" s="50">
        <v>28.478000000000002</v>
      </c>
      <c r="O223" s="125"/>
      <c r="P223" s="125"/>
    </row>
    <row r="224" spans="1:20">
      <c r="A224" s="19">
        <v>13</v>
      </c>
      <c r="B224" s="50" t="s">
        <v>148</v>
      </c>
      <c r="C224" s="88">
        <v>20.72</v>
      </c>
      <c r="D224" s="52" t="s">
        <v>182</v>
      </c>
      <c r="E224" s="98"/>
      <c r="F224" s="84">
        <v>23.643999999999998</v>
      </c>
      <c r="G224" s="57">
        <v>422.06</v>
      </c>
      <c r="H224" s="110">
        <v>3.52</v>
      </c>
      <c r="I224" s="179">
        <f t="shared" si="14"/>
        <v>1.19</v>
      </c>
      <c r="J224" s="88">
        <v>28.135999999999999</v>
      </c>
      <c r="K224" s="50">
        <v>28.135999999999999</v>
      </c>
    </row>
    <row r="225" spans="1:26">
      <c r="A225" s="19">
        <v>14</v>
      </c>
      <c r="B225" s="80" t="s">
        <v>135</v>
      </c>
      <c r="C225" s="88">
        <v>20.655999999999999</v>
      </c>
      <c r="D225" s="1" t="s">
        <v>439</v>
      </c>
      <c r="E225" s="39"/>
      <c r="F225" s="84">
        <v>23.007999999999999</v>
      </c>
      <c r="G225" s="57">
        <v>410.7</v>
      </c>
      <c r="H225" s="110">
        <v>3.42</v>
      </c>
      <c r="I225" s="179">
        <f t="shared" si="14"/>
        <v>1.19</v>
      </c>
      <c r="J225" s="88">
        <v>27.38</v>
      </c>
      <c r="K225" s="88">
        <v>27.38</v>
      </c>
    </row>
    <row r="226" spans="1:26">
      <c r="A226" s="1">
        <v>15</v>
      </c>
      <c r="B226" s="50" t="s">
        <v>83</v>
      </c>
      <c r="C226" s="88">
        <v>19.922000000000001</v>
      </c>
      <c r="D226" s="1">
        <v>49.25</v>
      </c>
      <c r="E226" s="12"/>
      <c r="F226" s="84">
        <v>22.658000000000001</v>
      </c>
      <c r="G226" s="110">
        <v>404.45</v>
      </c>
      <c r="H226" s="110">
        <v>3.37</v>
      </c>
      <c r="I226" s="179">
        <f t="shared" si="14"/>
        <v>1.19</v>
      </c>
      <c r="J226" s="88">
        <v>26.963000000000001</v>
      </c>
      <c r="K226" s="50">
        <v>26.963000000000001</v>
      </c>
      <c r="Q226" s="18"/>
    </row>
    <row r="227" spans="1:26">
      <c r="A227" s="1">
        <v>16</v>
      </c>
      <c r="B227" s="80" t="s">
        <v>112</v>
      </c>
      <c r="C227" s="88">
        <v>17.95</v>
      </c>
      <c r="D227" s="1" t="s">
        <v>113</v>
      </c>
      <c r="E227" s="12"/>
      <c r="F227" s="84">
        <v>22.594000000000001</v>
      </c>
      <c r="G227" s="110">
        <v>403.31</v>
      </c>
      <c r="H227" s="57">
        <v>3.36</v>
      </c>
      <c r="I227" s="179">
        <f t="shared" si="14"/>
        <v>1.19</v>
      </c>
      <c r="J227" s="88">
        <v>26.887</v>
      </c>
      <c r="K227" s="50">
        <v>26.887</v>
      </c>
      <c r="Q227" s="18"/>
    </row>
    <row r="228" spans="1:26">
      <c r="A228" s="1">
        <v>17</v>
      </c>
      <c r="B228" s="80" t="s">
        <v>185</v>
      </c>
      <c r="C228" s="88">
        <v>18.2</v>
      </c>
      <c r="D228" s="1" t="s">
        <v>184</v>
      </c>
      <c r="E228" s="39"/>
      <c r="F228" s="84">
        <v>22.416</v>
      </c>
      <c r="G228" s="57">
        <v>400.12</v>
      </c>
      <c r="H228" s="57">
        <v>3.33</v>
      </c>
      <c r="I228" s="179">
        <f t="shared" si="14"/>
        <v>1.19</v>
      </c>
      <c r="J228" s="88">
        <v>26.675000000000001</v>
      </c>
      <c r="K228" s="50">
        <v>26.675000000000001</v>
      </c>
      <c r="Q228" s="18"/>
    </row>
    <row r="229" spans="1:26">
      <c r="A229" s="1">
        <v>18</v>
      </c>
      <c r="B229" s="79" t="s">
        <v>64</v>
      </c>
      <c r="C229" s="80">
        <v>18.677</v>
      </c>
      <c r="D229" s="52">
        <v>61.53</v>
      </c>
      <c r="F229" s="111">
        <v>22.094999999999999</v>
      </c>
      <c r="G229" s="57">
        <v>394.4</v>
      </c>
      <c r="H229" s="57">
        <v>3.29</v>
      </c>
      <c r="I229" s="179">
        <f t="shared" si="14"/>
        <v>1.19</v>
      </c>
      <c r="J229" s="88">
        <v>26.292999999999999</v>
      </c>
      <c r="K229" s="50">
        <v>26.292999999999999</v>
      </c>
    </row>
    <row r="230" spans="1:26">
      <c r="A230" s="1">
        <v>19</v>
      </c>
      <c r="B230" s="79" t="s">
        <v>86</v>
      </c>
      <c r="C230" s="88">
        <v>21.89</v>
      </c>
      <c r="D230" s="52"/>
      <c r="E230" s="39"/>
      <c r="F230" s="84">
        <v>21.89</v>
      </c>
      <c r="G230" s="57">
        <v>390.74</v>
      </c>
      <c r="H230" s="57">
        <v>3.26</v>
      </c>
      <c r="I230" s="179">
        <f t="shared" si="14"/>
        <v>1.19</v>
      </c>
      <c r="J230" s="88">
        <v>26.048999999999999</v>
      </c>
      <c r="K230" s="50">
        <v>26.048999999999999</v>
      </c>
    </row>
    <row r="231" spans="1:26">
      <c r="A231" s="18">
        <v>20</v>
      </c>
      <c r="B231" s="80" t="s">
        <v>92</v>
      </c>
      <c r="C231" s="88">
        <v>21.05</v>
      </c>
      <c r="D231" s="1" t="s">
        <v>107</v>
      </c>
      <c r="E231" s="39"/>
      <c r="F231" s="84">
        <v>21.888000000000002</v>
      </c>
      <c r="G231" s="57">
        <v>390.7</v>
      </c>
      <c r="H231" s="57">
        <v>3.26</v>
      </c>
      <c r="I231" s="179">
        <f t="shared" si="14"/>
        <v>1.19</v>
      </c>
      <c r="J231" s="88">
        <v>26.047000000000001</v>
      </c>
      <c r="K231" s="50">
        <v>26.047000000000001</v>
      </c>
    </row>
    <row r="232" spans="1:26">
      <c r="B232" s="79" t="s">
        <v>167</v>
      </c>
      <c r="C232" s="88">
        <v>18.946999999999999</v>
      </c>
      <c r="D232" s="52">
        <v>52.46</v>
      </c>
      <c r="E232" s="39"/>
      <c r="F232" s="84">
        <v>21.861000000000001</v>
      </c>
      <c r="G232" s="57">
        <v>390.23</v>
      </c>
      <c r="H232" s="57">
        <v>3.25</v>
      </c>
      <c r="I232" s="179">
        <f t="shared" si="14"/>
        <v>1.19</v>
      </c>
      <c r="J232" s="88">
        <v>26.472999999999999</v>
      </c>
      <c r="K232" s="50">
        <v>26.015000000000001</v>
      </c>
    </row>
    <row r="233" spans="1:26">
      <c r="B233" s="80" t="s">
        <v>72</v>
      </c>
      <c r="C233" s="88">
        <v>17.972999999999999</v>
      </c>
      <c r="D233" s="52">
        <v>41.34</v>
      </c>
      <c r="E233" s="120">
        <v>85.92</v>
      </c>
      <c r="F233" s="84">
        <v>20.747</v>
      </c>
      <c r="G233" s="57">
        <v>370.33</v>
      </c>
      <c r="H233" s="57">
        <v>3.09</v>
      </c>
      <c r="I233" s="179">
        <f t="shared" si="14"/>
        <v>1.19</v>
      </c>
      <c r="J233" s="88">
        <v>24.689</v>
      </c>
      <c r="K233" s="50">
        <v>24.689</v>
      </c>
    </row>
    <row r="234" spans="1:26">
      <c r="B234" s="79" t="s">
        <v>476</v>
      </c>
      <c r="C234" s="80">
        <v>17.809999999999999</v>
      </c>
      <c r="D234" s="52">
        <v>493.2</v>
      </c>
      <c r="E234" s="52"/>
      <c r="F234" s="80">
        <v>20.55</v>
      </c>
      <c r="G234" s="57">
        <v>366.82</v>
      </c>
      <c r="H234" s="57">
        <v>3.06</v>
      </c>
      <c r="I234" s="179">
        <f t="shared" si="14"/>
        <v>1.19</v>
      </c>
      <c r="J234" s="88">
        <v>24.454999999999998</v>
      </c>
      <c r="K234" s="50">
        <v>24.454999999999998</v>
      </c>
    </row>
    <row r="235" spans="1:26">
      <c r="B235" s="79" t="s">
        <v>194</v>
      </c>
      <c r="C235" s="80">
        <v>15.36</v>
      </c>
      <c r="D235" s="52">
        <v>70.319999999999993</v>
      </c>
      <c r="E235" s="52">
        <v>168.99</v>
      </c>
      <c r="F235" s="80">
        <v>20.206</v>
      </c>
      <c r="G235" s="57">
        <v>360.67</v>
      </c>
      <c r="H235" s="57">
        <v>3.01</v>
      </c>
      <c r="I235" s="179">
        <f t="shared" si="14"/>
        <v>1.19</v>
      </c>
      <c r="J235" s="88">
        <v>24.045000000000002</v>
      </c>
      <c r="K235" s="50">
        <v>24.045000000000002</v>
      </c>
    </row>
    <row r="238" spans="1:26">
      <c r="B238" s="79"/>
      <c r="C238" s="81" t="s">
        <v>440</v>
      </c>
      <c r="D238" s="177"/>
      <c r="E238" s="177"/>
      <c r="F238" s="79"/>
      <c r="G238" s="57"/>
      <c r="H238" s="57"/>
    </row>
    <row r="239" spans="1:26">
      <c r="A239" s="1">
        <v>1</v>
      </c>
      <c r="I239" s="32"/>
    </row>
    <row r="240" spans="1:26">
      <c r="A240" s="1">
        <v>2</v>
      </c>
      <c r="B240" s="50"/>
      <c r="C240" s="77" t="s">
        <v>519</v>
      </c>
      <c r="D240" s="52" t="s">
        <v>520</v>
      </c>
      <c r="E240" s="52" t="s">
        <v>521</v>
      </c>
      <c r="F240" s="2" t="s">
        <v>518</v>
      </c>
      <c r="G240" s="51" t="s">
        <v>76</v>
      </c>
      <c r="H240" s="51" t="s">
        <v>76</v>
      </c>
      <c r="I240" s="1" t="str">
        <f>I217</f>
        <v xml:space="preserve">Faktor bei </v>
      </c>
      <c r="J240" s="1" t="s">
        <v>522</v>
      </c>
      <c r="K240" s="2" t="s">
        <v>522</v>
      </c>
      <c r="Z240" s="15"/>
    </row>
    <row r="241" spans="1:26">
      <c r="A241" s="1">
        <v>3</v>
      </c>
      <c r="G241" s="1" t="s">
        <v>127</v>
      </c>
      <c r="H241" s="1" t="s">
        <v>125</v>
      </c>
      <c r="I241" s="1" t="str">
        <f>I218</f>
        <v>19 % MWSt</v>
      </c>
      <c r="J241" s="1" t="s">
        <v>155</v>
      </c>
      <c r="K241" s="1" t="s">
        <v>155</v>
      </c>
      <c r="Z241" s="15"/>
    </row>
    <row r="242" spans="1:26">
      <c r="A242" s="1">
        <v>4</v>
      </c>
      <c r="B242" s="19"/>
      <c r="C242" s="81"/>
      <c r="D242" s="32"/>
      <c r="E242" s="32"/>
      <c r="F242" s="106"/>
      <c r="G242" s="32"/>
      <c r="H242" s="58"/>
      <c r="Z242" s="15"/>
    </row>
    <row r="243" spans="1:26">
      <c r="A243" s="1">
        <v>5</v>
      </c>
      <c r="B243" s="106" t="s">
        <v>330</v>
      </c>
      <c r="C243" s="81">
        <v>8.5</v>
      </c>
      <c r="F243" s="81">
        <v>8.5</v>
      </c>
      <c r="G243" s="58">
        <v>151.72999999999999</v>
      </c>
      <c r="H243" s="58">
        <v>1.26</v>
      </c>
      <c r="I243" s="179">
        <f>I220</f>
        <v>1.19</v>
      </c>
      <c r="J243" s="1">
        <v>10.115</v>
      </c>
      <c r="K243" s="32">
        <v>10.115</v>
      </c>
      <c r="Z243" s="15"/>
    </row>
    <row r="244" spans="1:26">
      <c r="A244" s="1">
        <v>6</v>
      </c>
      <c r="B244" s="106" t="s">
        <v>472</v>
      </c>
      <c r="C244" s="81">
        <v>8.8070000000000004</v>
      </c>
      <c r="D244" s="2"/>
      <c r="E244" s="98">
        <v>163.06</v>
      </c>
      <c r="F244" s="81">
        <v>8.9760000000000009</v>
      </c>
      <c r="G244" s="58">
        <v>160.22</v>
      </c>
      <c r="H244" s="58">
        <v>1.36</v>
      </c>
      <c r="I244" s="180">
        <f>I243</f>
        <v>1.19</v>
      </c>
      <c r="J244" s="32">
        <v>10.680999999999999</v>
      </c>
      <c r="K244" s="32">
        <v>10.680999999999999</v>
      </c>
      <c r="Z244" s="15"/>
    </row>
    <row r="245" spans="1:26">
      <c r="A245" s="1">
        <v>7</v>
      </c>
      <c r="B245" s="106" t="s">
        <v>209</v>
      </c>
      <c r="C245" s="81">
        <v>7.8</v>
      </c>
      <c r="D245" s="52">
        <v>28.8</v>
      </c>
      <c r="F245" s="81">
        <v>9.4</v>
      </c>
      <c r="G245" s="58">
        <v>167.79</v>
      </c>
      <c r="H245" s="58">
        <v>1.4</v>
      </c>
      <c r="I245" s="180">
        <f>I244</f>
        <v>1.19</v>
      </c>
      <c r="J245" s="1">
        <v>11.186</v>
      </c>
      <c r="K245" s="32">
        <v>11.186</v>
      </c>
      <c r="Z245" s="15"/>
    </row>
    <row r="246" spans="1:26">
      <c r="A246" s="1">
        <v>8</v>
      </c>
      <c r="B246" s="106" t="s">
        <v>40</v>
      </c>
      <c r="C246" s="81">
        <v>6.89</v>
      </c>
      <c r="D246" s="52">
        <v>41.04</v>
      </c>
      <c r="E246" s="52">
        <v>89.51</v>
      </c>
      <c r="F246" s="106">
        <v>9.6669999999999998</v>
      </c>
      <c r="G246" s="58">
        <v>172.56</v>
      </c>
      <c r="H246" s="58">
        <v>1.44</v>
      </c>
      <c r="I246" s="180">
        <f>I245</f>
        <v>1.19</v>
      </c>
      <c r="J246" s="1">
        <v>11.504</v>
      </c>
      <c r="K246" s="32">
        <v>11.504</v>
      </c>
      <c r="Z246" s="15"/>
    </row>
    <row r="247" spans="1:26">
      <c r="B247" s="32" t="s">
        <v>12</v>
      </c>
      <c r="C247" s="92">
        <v>8.5500000000000007</v>
      </c>
      <c r="D247" s="52">
        <v>16.190000000000001</v>
      </c>
      <c r="E247" s="52">
        <v>42.95</v>
      </c>
      <c r="F247" s="92">
        <v>9.6880000000000006</v>
      </c>
      <c r="G247" s="58">
        <v>172.93</v>
      </c>
      <c r="H247" s="58">
        <v>1.44</v>
      </c>
      <c r="I247" s="180">
        <f t="shared" ref="I247:I256" si="15">I246</f>
        <v>1.19</v>
      </c>
      <c r="J247" s="92">
        <v>11.529</v>
      </c>
      <c r="K247" s="32">
        <v>11.529</v>
      </c>
      <c r="Z247" s="15"/>
    </row>
    <row r="248" spans="1:26">
      <c r="B248" s="32" t="s">
        <v>150</v>
      </c>
      <c r="C248" s="92">
        <v>8.7899999999999991</v>
      </c>
      <c r="D248" s="52">
        <v>16.8</v>
      </c>
      <c r="E248" s="52"/>
      <c r="F248" s="106">
        <v>9.7230000000000008</v>
      </c>
      <c r="G248" s="58">
        <v>173.56</v>
      </c>
      <c r="H248" s="58">
        <v>1.45</v>
      </c>
      <c r="I248" s="180">
        <f t="shared" si="15"/>
        <v>1.19</v>
      </c>
      <c r="J248" s="92">
        <v>11.57</v>
      </c>
      <c r="K248" s="92">
        <v>11.57</v>
      </c>
      <c r="Z248" s="15"/>
    </row>
    <row r="249" spans="1:26">
      <c r="B249" s="32" t="s">
        <v>105</v>
      </c>
      <c r="C249" s="92">
        <v>7.72</v>
      </c>
      <c r="D249" s="58">
        <v>27.09</v>
      </c>
      <c r="E249" s="58">
        <v>90.17</v>
      </c>
      <c r="F249" s="81">
        <v>9.7260000000000009</v>
      </c>
      <c r="G249" s="58">
        <v>173.61</v>
      </c>
      <c r="H249" s="58">
        <v>1.45</v>
      </c>
      <c r="I249" s="180">
        <f t="shared" si="15"/>
        <v>1.19</v>
      </c>
      <c r="J249" s="92">
        <v>11.574</v>
      </c>
      <c r="K249" s="32">
        <v>11.574</v>
      </c>
      <c r="Z249" s="15"/>
    </row>
    <row r="250" spans="1:26">
      <c r="B250" s="32" t="s">
        <v>43</v>
      </c>
      <c r="C250" s="92">
        <v>8.01</v>
      </c>
      <c r="D250" s="52">
        <v>31.83</v>
      </c>
      <c r="E250" s="52"/>
      <c r="F250" s="32">
        <v>9.7780000000000005</v>
      </c>
      <c r="G250" s="58">
        <v>174.54</v>
      </c>
      <c r="H250" s="58">
        <v>1.45</v>
      </c>
      <c r="I250" s="180">
        <f t="shared" si="15"/>
        <v>1.19</v>
      </c>
      <c r="J250" s="92">
        <v>11.635999999999999</v>
      </c>
      <c r="K250" s="32">
        <v>11.635999999999999</v>
      </c>
      <c r="Z250" s="15"/>
    </row>
    <row r="251" spans="1:26">
      <c r="B251" s="32" t="s">
        <v>42</v>
      </c>
      <c r="C251" s="92">
        <v>7.4930000000000003</v>
      </c>
      <c r="D251" s="52">
        <v>32.700000000000003</v>
      </c>
      <c r="E251" s="52">
        <v>95.7</v>
      </c>
      <c r="F251" s="32">
        <v>9.8409999999999993</v>
      </c>
      <c r="G251" s="58">
        <v>175.66</v>
      </c>
      <c r="H251" s="58">
        <v>1.46</v>
      </c>
      <c r="I251" s="180">
        <f t="shared" si="15"/>
        <v>1.19</v>
      </c>
      <c r="J251" s="92">
        <v>11.711</v>
      </c>
      <c r="K251" s="32">
        <v>11.711</v>
      </c>
      <c r="Z251" s="15"/>
    </row>
    <row r="252" spans="1:26">
      <c r="B252" s="32" t="s">
        <v>82</v>
      </c>
      <c r="C252" s="92">
        <v>4.2549999999999999</v>
      </c>
      <c r="D252" s="98">
        <v>86.25</v>
      </c>
      <c r="E252" s="98">
        <v>165.89</v>
      </c>
      <c r="F252" s="92">
        <v>9.968</v>
      </c>
      <c r="G252" s="169">
        <v>177.94</v>
      </c>
      <c r="H252" s="58">
        <v>1.48</v>
      </c>
      <c r="I252" s="180">
        <f t="shared" si="15"/>
        <v>1.19</v>
      </c>
      <c r="J252" s="92">
        <v>11.862</v>
      </c>
      <c r="K252" s="32">
        <v>11.862</v>
      </c>
      <c r="Z252" s="15"/>
    </row>
    <row r="253" spans="1:26">
      <c r="B253" s="32" t="s">
        <v>174</v>
      </c>
      <c r="C253" s="92">
        <v>7.4409999999999998</v>
      </c>
      <c r="D253" s="52">
        <v>32.549999999999997</v>
      </c>
      <c r="E253" s="52">
        <v>108.32</v>
      </c>
      <c r="F253" s="92">
        <v>9.9939999999999998</v>
      </c>
      <c r="G253" s="58">
        <v>178.4</v>
      </c>
      <c r="H253" s="58">
        <v>1.49</v>
      </c>
      <c r="I253" s="180">
        <f t="shared" si="15"/>
        <v>1.19</v>
      </c>
      <c r="J253" s="92">
        <v>11.893000000000001</v>
      </c>
      <c r="K253" s="32">
        <v>11.893000000000001</v>
      </c>
      <c r="Z253" s="15"/>
    </row>
    <row r="254" spans="1:26">
      <c r="B254" s="32" t="s">
        <v>151</v>
      </c>
      <c r="C254" s="32">
        <v>6.1719999999999997</v>
      </c>
      <c r="D254" s="52" t="s">
        <v>333</v>
      </c>
      <c r="E254" s="52"/>
      <c r="F254" s="92">
        <v>10.019</v>
      </c>
      <c r="G254" s="58">
        <v>178.84</v>
      </c>
      <c r="H254" s="58">
        <v>1.49</v>
      </c>
      <c r="I254" s="180">
        <f t="shared" si="15"/>
        <v>1.19</v>
      </c>
      <c r="J254" s="92">
        <v>11.923</v>
      </c>
      <c r="K254" s="32">
        <v>11.923</v>
      </c>
      <c r="Z254" s="15"/>
    </row>
    <row r="255" spans="1:26">
      <c r="B255" s="32" t="s">
        <v>39</v>
      </c>
      <c r="C255" s="92">
        <v>8.9260000000000002</v>
      </c>
      <c r="D255" s="52">
        <v>15.66</v>
      </c>
      <c r="E255" s="52">
        <v>42.57</v>
      </c>
      <c r="F255" s="92">
        <v>10.032999999999999</v>
      </c>
      <c r="G255" s="58">
        <v>179.08</v>
      </c>
      <c r="H255" s="58">
        <v>1.49</v>
      </c>
      <c r="I255" s="180">
        <f t="shared" si="15"/>
        <v>1.19</v>
      </c>
      <c r="J255" s="92">
        <v>11.939</v>
      </c>
      <c r="K255" s="32">
        <v>11.939</v>
      </c>
      <c r="Z255" s="15"/>
    </row>
    <row r="256" spans="1:26">
      <c r="B256" s="32" t="s">
        <v>115</v>
      </c>
      <c r="C256" s="92">
        <v>8.8000000000000007</v>
      </c>
      <c r="D256" s="52">
        <v>23</v>
      </c>
      <c r="F256" s="32">
        <v>10.077999999999999</v>
      </c>
      <c r="G256" s="58">
        <v>179.88</v>
      </c>
      <c r="H256" s="58">
        <v>1.5</v>
      </c>
      <c r="I256" s="180">
        <f t="shared" si="15"/>
        <v>1.19</v>
      </c>
      <c r="J256" s="92">
        <v>11.794</v>
      </c>
      <c r="K256" s="32">
        <v>11.993</v>
      </c>
      <c r="Z256" s="15"/>
    </row>
    <row r="257" spans="2:26">
      <c r="Z257" s="15"/>
    </row>
    <row r="258" spans="2:26">
      <c r="Z258" s="15"/>
    </row>
    <row r="259" spans="2:26">
      <c r="B259" s="32"/>
      <c r="C259" s="32"/>
      <c r="D259" s="52"/>
      <c r="F259" s="32"/>
      <c r="G259" s="58"/>
      <c r="H259" s="58"/>
      <c r="I259" s="82"/>
      <c r="J259" s="81">
        <v>11.923</v>
      </c>
      <c r="Z259" s="15"/>
    </row>
    <row r="260" spans="2:26">
      <c r="B260" s="32"/>
      <c r="C260" s="32"/>
      <c r="D260" s="52"/>
      <c r="E260" s="52"/>
      <c r="F260" s="32"/>
      <c r="G260" s="58"/>
      <c r="H260" s="58"/>
      <c r="I260" s="82"/>
      <c r="J260" s="81">
        <v>11.939</v>
      </c>
      <c r="Z260" s="15"/>
    </row>
    <row r="261" spans="2:26">
      <c r="I261" s="68"/>
      <c r="Z261" s="15"/>
    </row>
    <row r="262" spans="2:26">
      <c r="B262" s="32"/>
      <c r="C262" s="32"/>
      <c r="D262" s="52"/>
      <c r="F262" s="32"/>
      <c r="G262" s="58"/>
      <c r="H262" s="58"/>
      <c r="I262" s="68"/>
      <c r="Z262" s="15"/>
    </row>
    <row r="263" spans="2:26">
      <c r="C263" s="77"/>
      <c r="F263" s="77"/>
      <c r="G263" s="51"/>
      <c r="H263" s="109"/>
      <c r="I263" s="68"/>
      <c r="Z263" s="15"/>
    </row>
    <row r="264" spans="2:26">
      <c r="Z264" s="15"/>
    </row>
    <row r="265" spans="2:26">
      <c r="Z265" s="15"/>
    </row>
    <row r="266" spans="2:26">
      <c r="I266" s="15"/>
      <c r="Z266" s="15"/>
    </row>
    <row r="267" spans="2:26">
      <c r="Z267" s="15"/>
    </row>
    <row r="268" spans="2:26">
      <c r="Z268" s="15"/>
    </row>
    <row r="269" spans="2:26">
      <c r="Z269" s="15"/>
    </row>
    <row r="270" spans="2:26">
      <c r="Z270" s="15"/>
    </row>
    <row r="271" spans="2:26">
      <c r="D271" s="52"/>
      <c r="G271" s="52"/>
      <c r="H271" s="52"/>
      <c r="Z271" s="15"/>
    </row>
    <row r="272" spans="2:26">
      <c r="Z272" s="15"/>
    </row>
    <row r="273" spans="11:26">
      <c r="Z273" s="15"/>
    </row>
    <row r="274" spans="11:26">
      <c r="Z274" s="15"/>
    </row>
    <row r="275" spans="11:26">
      <c r="Z275" s="15"/>
    </row>
    <row r="276" spans="11:26">
      <c r="Z276" s="15"/>
    </row>
    <row r="277" spans="11:26">
      <c r="Z277" s="15"/>
    </row>
    <row r="278" spans="11:26">
      <c r="Z278" s="15"/>
    </row>
    <row r="279" spans="11:26">
      <c r="Z279" s="15"/>
    </row>
    <row r="280" spans="11:26">
      <c r="Z280" s="15"/>
    </row>
    <row r="281" spans="11:26">
      <c r="Z281" s="15"/>
    </row>
    <row r="286" spans="11:26">
      <c r="K286" s="19"/>
    </row>
  </sheetData>
  <phoneticPr fontId="0" type="noConversion"/>
  <hyperlinks>
    <hyperlink ref="N132" r:id="rId1"/>
    <hyperlink ref="N141" r:id="rId2"/>
  </hyperlinks>
  <pageMargins left="0.78749999999999998" right="0.78749999999999998" top="0.78749999999999998" bottom="0.78749999999999998" header="9.8611111111111122E-2" footer="9.8611111111111122E-2"/>
  <pageSetup paperSize="9" orientation="portrait" useFirstPageNumber="1" horizontalDpi="300" verticalDpi="300" r:id="rId3"/>
  <headerFooter alignWithMargins="0">
    <oddHeader>&amp;C&amp;"Times New Roman,Regular"&amp;12&amp;A</oddHeader>
    <oddFooter>&amp;C&amp;"Times New Roman,Regular"&amp;12Seite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O53"/>
  <sheetViews>
    <sheetView workbookViewId="0">
      <selection sqref="A1:O50"/>
    </sheetView>
  </sheetViews>
  <sheetFormatPr baseColWidth="10" defaultRowHeight="13.2"/>
  <cols>
    <col min="1" max="1" width="14.33203125" style="1" customWidth="1"/>
    <col min="2" max="2" width="12.5546875" style="1" customWidth="1"/>
    <col min="3" max="3" width="11.5546875" style="1"/>
    <col min="4" max="4" width="11.44140625" style="1" customWidth="1"/>
    <col min="5" max="5" width="8.88671875" style="1" customWidth="1"/>
    <col min="6" max="6" width="11.5546875" style="1"/>
    <col min="7" max="7" width="8.88671875" style="1" customWidth="1"/>
    <col min="8" max="8" width="13.109375" style="1" customWidth="1"/>
    <col min="9" max="9" width="11.6640625" style="1" customWidth="1"/>
    <col min="10" max="16384" width="11.5546875" style="1"/>
  </cols>
  <sheetData>
    <row r="1" spans="2:15">
      <c r="B1" s="2"/>
      <c r="C1" s="2"/>
      <c r="D1" s="2"/>
      <c r="F1" s="2"/>
      <c r="L1" s="2"/>
      <c r="O1" s="2"/>
    </row>
    <row r="2" spans="2:15">
      <c r="B2" s="2"/>
      <c r="C2" s="2"/>
      <c r="F2" s="2"/>
      <c r="G2" s="2"/>
      <c r="I2" s="2"/>
      <c r="J2" s="2"/>
      <c r="L2" s="2"/>
      <c r="O2" s="15"/>
    </row>
    <row r="3" spans="2:15">
      <c r="B3" s="2"/>
      <c r="C3" s="2"/>
      <c r="D3" s="2"/>
      <c r="F3" s="2"/>
      <c r="G3" s="2"/>
      <c r="I3" s="2"/>
      <c r="J3" s="2"/>
      <c r="L3" s="2"/>
      <c r="M3" s="2"/>
      <c r="O3" s="2"/>
    </row>
    <row r="5" spans="2:15">
      <c r="B5" s="38"/>
      <c r="C5" s="38"/>
      <c r="D5" s="38"/>
      <c r="F5" s="38"/>
      <c r="G5" s="38"/>
      <c r="I5" s="38"/>
      <c r="J5" s="38"/>
      <c r="L5" s="38"/>
      <c r="M5" s="38"/>
      <c r="O5" s="38"/>
    </row>
    <row r="6" spans="2:15">
      <c r="B6" s="38"/>
      <c r="C6" s="38"/>
      <c r="D6" s="38"/>
      <c r="F6" s="38"/>
      <c r="G6" s="38"/>
      <c r="I6" s="38"/>
      <c r="J6" s="38"/>
      <c r="L6" s="38"/>
      <c r="M6" s="38"/>
      <c r="O6" s="38"/>
    </row>
    <row r="7" spans="2:15">
      <c r="B7" s="38"/>
      <c r="C7" s="38"/>
      <c r="D7" s="31"/>
      <c r="F7" s="38"/>
      <c r="G7" s="38"/>
      <c r="H7" s="7"/>
      <c r="I7" s="38"/>
      <c r="J7" s="38"/>
      <c r="L7" s="38"/>
      <c r="M7" s="38"/>
      <c r="N7" s="7"/>
      <c r="O7" s="38"/>
    </row>
    <row r="8" spans="2:15">
      <c r="B8" s="38"/>
      <c r="C8" s="38"/>
      <c r="D8" s="31"/>
      <c r="F8" s="38"/>
      <c r="G8" s="38"/>
      <c r="H8" s="7"/>
      <c r="I8" s="38"/>
      <c r="J8" s="38"/>
      <c r="L8" s="38"/>
      <c r="M8" s="38"/>
      <c r="N8" s="7"/>
      <c r="O8" s="38"/>
    </row>
    <row r="9" spans="2:15">
      <c r="B9" s="38"/>
      <c r="C9" s="38"/>
      <c r="D9" s="31"/>
      <c r="F9" s="38"/>
      <c r="G9" s="38"/>
      <c r="H9" s="7"/>
      <c r="I9" s="38"/>
      <c r="J9" s="38"/>
      <c r="L9" s="38"/>
      <c r="M9" s="38"/>
      <c r="N9" s="7"/>
      <c r="O9" s="38"/>
    </row>
    <row r="10" spans="2:15">
      <c r="B10" s="30"/>
      <c r="C10" s="30"/>
      <c r="D10" s="30"/>
      <c r="F10" s="38"/>
      <c r="G10" s="30"/>
      <c r="H10" s="7"/>
      <c r="I10" s="38"/>
      <c r="J10" s="38"/>
      <c r="L10" s="30"/>
      <c r="M10" s="30"/>
      <c r="N10" s="7"/>
      <c r="O10" s="38"/>
    </row>
    <row r="11" spans="2:15">
      <c r="B11" s="30"/>
      <c r="C11" s="30"/>
      <c r="D11" s="30"/>
      <c r="F11" s="38"/>
      <c r="G11" s="30"/>
      <c r="I11" s="38"/>
      <c r="J11" s="38"/>
      <c r="L11" s="30"/>
      <c r="M11" s="30"/>
      <c r="O11" s="38"/>
    </row>
    <row r="12" spans="2:15">
      <c r="B12" s="30"/>
      <c r="C12" s="30"/>
      <c r="D12" s="30"/>
      <c r="F12" s="38"/>
      <c r="G12" s="30"/>
      <c r="I12" s="38"/>
      <c r="J12" s="38"/>
      <c r="L12" s="30"/>
      <c r="M12" s="30"/>
      <c r="O12" s="38"/>
    </row>
    <row r="13" spans="2:15">
      <c r="B13" s="30"/>
      <c r="C13" s="30"/>
      <c r="D13" s="30"/>
      <c r="F13" s="38"/>
      <c r="G13" s="30"/>
      <c r="I13" s="38"/>
      <c r="J13" s="38"/>
      <c r="L13" s="30"/>
      <c r="M13" s="30"/>
      <c r="O13" s="38"/>
    </row>
    <row r="14" spans="2:15">
      <c r="B14" s="30"/>
      <c r="C14" s="30"/>
      <c r="D14" s="30"/>
      <c r="F14" s="38"/>
      <c r="G14" s="30"/>
      <c r="I14" s="38"/>
      <c r="J14" s="38"/>
      <c r="L14" s="30"/>
      <c r="M14" s="30"/>
      <c r="O14" s="38"/>
    </row>
    <row r="15" spans="2:15">
      <c r="B15" s="30"/>
      <c r="C15" s="30"/>
      <c r="D15" s="30"/>
      <c r="F15" s="38"/>
      <c r="G15" s="30"/>
      <c r="I15" s="38"/>
      <c r="J15" s="38"/>
      <c r="L15" s="30"/>
      <c r="M15" s="30"/>
      <c r="O15" s="38"/>
    </row>
    <row r="16" spans="2:15">
      <c r="B16" s="30"/>
      <c r="C16" s="30"/>
      <c r="D16" s="30"/>
      <c r="F16" s="38"/>
      <c r="G16" s="30"/>
      <c r="I16" s="38"/>
      <c r="J16" s="38"/>
      <c r="L16" s="30"/>
      <c r="M16" s="30"/>
      <c r="O16" s="38"/>
    </row>
    <row r="17" spans="2:15">
      <c r="B17" s="30"/>
      <c r="C17" s="30"/>
      <c r="D17" s="30"/>
      <c r="F17" s="38"/>
      <c r="G17" s="30"/>
      <c r="I17" s="38"/>
      <c r="J17" s="38"/>
      <c r="L17" s="30"/>
      <c r="M17" s="30"/>
      <c r="O17" s="38"/>
    </row>
    <row r="18" spans="2:15">
      <c r="B18" s="30"/>
      <c r="C18" s="30"/>
      <c r="D18" s="30"/>
      <c r="F18" s="38"/>
      <c r="G18" s="30"/>
      <c r="I18" s="38"/>
      <c r="J18" s="38"/>
      <c r="L18" s="30"/>
      <c r="M18" s="30"/>
      <c r="O18" s="38"/>
    </row>
    <row r="19" spans="2:15">
      <c r="B19" s="30"/>
      <c r="C19" s="30"/>
      <c r="D19" s="30"/>
      <c r="F19" s="38"/>
      <c r="G19" s="30"/>
      <c r="I19" s="38"/>
      <c r="J19" s="38"/>
      <c r="L19" s="30"/>
      <c r="M19" s="30"/>
      <c r="O19" s="38"/>
    </row>
    <row r="20" spans="2:15">
      <c r="B20" s="30"/>
      <c r="C20" s="30"/>
      <c r="D20" s="30"/>
      <c r="F20" s="38"/>
      <c r="G20" s="30"/>
      <c r="I20" s="38"/>
      <c r="J20" s="38"/>
      <c r="L20" s="30"/>
      <c r="M20" s="30"/>
      <c r="O20" s="38"/>
    </row>
    <row r="21" spans="2:15">
      <c r="B21" s="30"/>
      <c r="C21" s="30"/>
      <c r="D21" s="30"/>
      <c r="F21" s="38"/>
      <c r="G21" s="30"/>
      <c r="I21" s="38"/>
      <c r="J21" s="38"/>
      <c r="L21" s="30"/>
      <c r="M21" s="30"/>
      <c r="O21" s="38"/>
    </row>
    <row r="22" spans="2:15">
      <c r="B22" s="30"/>
      <c r="C22" s="30"/>
      <c r="D22" s="30"/>
      <c r="F22" s="38"/>
      <c r="G22" s="30"/>
      <c r="I22" s="38"/>
      <c r="J22" s="38"/>
      <c r="L22" s="30"/>
      <c r="M22" s="30"/>
      <c r="O22" s="38"/>
    </row>
    <row r="23" spans="2:15">
      <c r="B23" s="30"/>
      <c r="C23" s="30"/>
      <c r="D23" s="30"/>
      <c r="F23" s="38"/>
      <c r="G23" s="30"/>
      <c r="I23" s="38"/>
      <c r="J23" s="38"/>
      <c r="L23" s="30"/>
      <c r="M23" s="30"/>
      <c r="O23" s="38"/>
    </row>
    <row r="24" spans="2:15">
      <c r="B24" s="30"/>
      <c r="C24" s="30"/>
      <c r="D24" s="30"/>
      <c r="F24" s="38"/>
      <c r="G24" s="30"/>
      <c r="I24" s="38"/>
      <c r="J24" s="38"/>
      <c r="L24" s="30"/>
      <c r="M24" s="30"/>
      <c r="O24" s="38"/>
    </row>
    <row r="25" spans="2:15">
      <c r="B25" s="30"/>
      <c r="C25" s="30"/>
      <c r="D25" s="30"/>
      <c r="F25" s="38"/>
      <c r="G25" s="30"/>
      <c r="I25" s="38"/>
      <c r="J25" s="38"/>
      <c r="L25" s="30"/>
      <c r="M25" s="30"/>
      <c r="O25" s="38"/>
    </row>
    <row r="26" spans="2:15">
      <c r="B26" s="30"/>
      <c r="C26" s="30"/>
      <c r="D26" s="30"/>
      <c r="F26" s="38"/>
      <c r="G26" s="30"/>
      <c r="I26" s="38"/>
      <c r="J26" s="38"/>
      <c r="L26" s="30"/>
      <c r="M26" s="30"/>
      <c r="O26" s="38"/>
    </row>
    <row r="27" spans="2:15">
      <c r="B27" s="30"/>
      <c r="C27" s="30"/>
      <c r="D27" s="30"/>
      <c r="F27" s="38"/>
      <c r="G27" s="30"/>
      <c r="I27" s="38"/>
      <c r="J27" s="38"/>
      <c r="L27" s="30"/>
      <c r="M27" s="30"/>
      <c r="O27" s="38"/>
    </row>
    <row r="28" spans="2:15">
      <c r="F28" s="38"/>
      <c r="G28" s="30"/>
      <c r="I28" s="38"/>
      <c r="J28" s="38"/>
      <c r="M28" s="30"/>
      <c r="O28" s="38"/>
    </row>
    <row r="29" spans="2:15">
      <c r="F29" s="38"/>
      <c r="G29" s="30"/>
      <c r="I29" s="38"/>
      <c r="J29" s="38"/>
      <c r="M29" s="30"/>
      <c r="O29" s="38"/>
    </row>
    <row r="30" spans="2:15">
      <c r="I30" s="38"/>
      <c r="J30" s="38"/>
      <c r="L30" s="2"/>
      <c r="M30" s="30"/>
      <c r="O30" s="28"/>
    </row>
    <row r="31" spans="2:15">
      <c r="D31" s="2"/>
      <c r="I31" s="45"/>
      <c r="J31" s="38"/>
      <c r="M31" s="30"/>
      <c r="O31" s="28"/>
    </row>
    <row r="33" spans="1:15">
      <c r="A33" s="41"/>
      <c r="B33" s="38"/>
      <c r="C33" s="38"/>
      <c r="D33" s="38"/>
      <c r="F33" s="38"/>
      <c r="G33" s="38"/>
      <c r="I33" s="38"/>
      <c r="J33" s="38"/>
      <c r="L33" s="38"/>
      <c r="M33" s="38"/>
      <c r="O33" s="27"/>
    </row>
    <row r="34" spans="1:15">
      <c r="A34" s="42"/>
      <c r="B34" s="30"/>
      <c r="C34" s="30"/>
      <c r="D34" s="30"/>
      <c r="F34" s="30"/>
      <c r="G34" s="30"/>
      <c r="I34" s="30"/>
      <c r="J34" s="30"/>
      <c r="L34" s="30"/>
      <c r="M34" s="30"/>
    </row>
    <row r="35" spans="1:15">
      <c r="A35" s="43"/>
      <c r="B35" s="44"/>
      <c r="C35" s="38"/>
      <c r="D35" s="44"/>
      <c r="F35" s="44"/>
      <c r="G35" s="44"/>
      <c r="I35" s="44"/>
      <c r="J35" s="44"/>
      <c r="L35" s="38"/>
      <c r="M35" s="44"/>
    </row>
    <row r="37" spans="1:15">
      <c r="A37" s="42"/>
      <c r="B37" s="29"/>
      <c r="C37" s="29"/>
      <c r="D37" s="29"/>
      <c r="F37" s="29"/>
      <c r="G37" s="29"/>
      <c r="I37" s="29"/>
      <c r="J37" s="29"/>
      <c r="L37" s="46"/>
      <c r="M37" s="29"/>
    </row>
    <row r="38" spans="1:15">
      <c r="C38" s="7"/>
      <c r="E38" s="7"/>
    </row>
    <row r="39" spans="1:15">
      <c r="C39" s="7"/>
      <c r="E39" s="7"/>
    </row>
    <row r="40" spans="1:15">
      <c r="C40" s="7"/>
      <c r="E40" s="7"/>
    </row>
    <row r="41" spans="1:15">
      <c r="C41" s="7"/>
      <c r="E41" s="7"/>
    </row>
    <row r="42" spans="1:15">
      <c r="C42" s="7"/>
      <c r="E42" s="7"/>
    </row>
    <row r="43" spans="1:15">
      <c r="C43" s="7"/>
      <c r="E43" s="7"/>
    </row>
    <row r="44" spans="1:15">
      <c r="C44" s="7"/>
      <c r="E44" s="7"/>
    </row>
    <row r="45" spans="1:15">
      <c r="C45" s="7"/>
      <c r="E45" s="7"/>
    </row>
    <row r="46" spans="1:15">
      <c r="C46" s="7"/>
      <c r="E46" s="7"/>
    </row>
    <row r="51" spans="2:14">
      <c r="B51" s="2"/>
      <c r="G51" s="2"/>
      <c r="I51" s="2"/>
      <c r="L51" s="2"/>
      <c r="N51" s="2"/>
    </row>
    <row r="52" spans="2:14">
      <c r="B52" s="2"/>
      <c r="G52" s="2"/>
      <c r="I52" s="2"/>
      <c r="L52" s="2"/>
      <c r="N52" s="2"/>
    </row>
    <row r="53" spans="2:14">
      <c r="B53" s="2"/>
      <c r="G53" s="2"/>
      <c r="I53" s="2"/>
      <c r="L53" s="2"/>
      <c r="N53" s="2"/>
    </row>
  </sheetData>
  <phoneticPr fontId="0" type="noConversion"/>
  <pageMargins left="0.78749999999999998" right="0.78749999999999998" top="0.78749999999999998" bottom="0.78749999999999998" header="9.8611111111111122E-2" footer="9.8611111111111122E-2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Roman,Regular"&amp;12Seite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3.2"/>
  <cols>
    <col min="1" max="16384" width="11.5546875" style="1"/>
  </cols>
  <sheetData/>
  <phoneticPr fontId="0" type="noConversion"/>
  <pageMargins left="0.78749999999999998" right="0.78749999999999998" top="0.78749999999999998" bottom="0.78749999999999998" header="9.8611111111111122E-2" footer="9.8611111111111122E-2"/>
  <pageSetup paperSize="9" firstPageNumber="0" orientation="portrait" horizontalDpi="300" verticalDpi="300"/>
  <headerFooter alignWithMargins="0">
    <oddHeader>&amp;C&amp;"Times New Roman,Regular"&amp;12&amp;A</oddHeader>
    <oddFooter>&amp;C&amp;"Times New Roman,Regular"&amp;12Seite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Preisatlas Fernwärme 1. Quartal 2024</dc:title>
  <dc:creator>Werner Siepe</dc:creator>
  <cp:lastModifiedBy>User</cp:lastModifiedBy>
  <dcterms:created xsi:type="dcterms:W3CDTF">2013-12-12T19:34:55Z</dcterms:created>
  <dcterms:modified xsi:type="dcterms:W3CDTF">2024-06-03T11:27:17Z</dcterms:modified>
</cp:coreProperties>
</file>